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Sheet'!$A$1:$X$27</definedName>
    <definedName name="_xlnm.Print_Area" localSheetId="4">'Cash Flow'!$A$1:$X$29</definedName>
    <definedName name="_xlnm.Print_Area" localSheetId="0">'Income Statement IFRS'!$A$1:$X$57</definedName>
    <definedName name="_xlnm.Print_Area" localSheetId="1">'Income Statement non-IFRS'!$A$1:$X$57</definedName>
    <definedName name="_xlnm.Print_Area" localSheetId="2">'Reconciliation non-Adjusted'!$A$1:$X$26</definedName>
  </definedNames>
  <calcPr calcId="125725" calcMode="manual" iterate="1" iterateCount="1000" iterateDelta="1E-4" calcCompleted="0" calcOnSave="0"/>
</workbook>
</file>

<file path=xl/calcChain.xml><?xml version="1.0" encoding="utf-8"?>
<calcChain xmlns="http://schemas.openxmlformats.org/spreadsheetml/2006/main">
  <c r="W52" i="6"/>
  <c r="W51"/>
  <c r="W23" i="4"/>
  <c r="W24" i="7" l="1"/>
  <c r="W18"/>
  <c r="W7"/>
  <c r="W20" i="4"/>
  <c r="W24" s="1"/>
  <c r="W11"/>
  <c r="W15" s="1"/>
  <c r="W22" i="8"/>
  <c r="W21"/>
  <c r="W19"/>
  <c r="W13"/>
  <c r="W20" s="1"/>
  <c r="W12"/>
  <c r="W31" i="3"/>
  <c r="W26"/>
  <c r="W8"/>
  <c r="W10" s="1"/>
  <c r="W18" s="1"/>
  <c r="W31" i="6"/>
  <c r="W26"/>
  <c r="W8"/>
  <c r="W10" s="1"/>
  <c r="T23" i="4"/>
  <c r="U25" i="7"/>
  <c r="U23"/>
  <c r="U22"/>
  <c r="U21"/>
  <c r="U20"/>
  <c r="U19"/>
  <c r="U24" s="1"/>
  <c r="U17"/>
  <c r="U16"/>
  <c r="U15"/>
  <c r="U14"/>
  <c r="U18" s="1"/>
  <c r="U12"/>
  <c r="U11"/>
  <c r="U10"/>
  <c r="U9"/>
  <c r="T24"/>
  <c r="T18"/>
  <c r="T7"/>
  <c r="U23" i="4"/>
  <c r="U22"/>
  <c r="U21"/>
  <c r="U19"/>
  <c r="U18"/>
  <c r="U20" s="1"/>
  <c r="U24" s="1"/>
  <c r="U17"/>
  <c r="U14"/>
  <c r="U13"/>
  <c r="U12"/>
  <c r="U10"/>
  <c r="U9"/>
  <c r="U8"/>
  <c r="U7"/>
  <c r="U11" s="1"/>
  <c r="U15" s="1"/>
  <c r="T20"/>
  <c r="T11"/>
  <c r="T15" s="1"/>
  <c r="I24" i="6"/>
  <c r="U24" i="8"/>
  <c r="U23"/>
  <c r="U15"/>
  <c r="U22" s="1"/>
  <c r="U14"/>
  <c r="U21" s="1"/>
  <c r="U8"/>
  <c r="U19" s="1"/>
  <c r="T22"/>
  <c r="T21"/>
  <c r="T19"/>
  <c r="T13"/>
  <c r="T20" s="1"/>
  <c r="T12"/>
  <c r="U34" i="6"/>
  <c r="U33"/>
  <c r="U32"/>
  <c r="U31"/>
  <c r="U30"/>
  <c r="U29"/>
  <c r="U28"/>
  <c r="U27"/>
  <c r="U26" s="1"/>
  <c r="U22"/>
  <c r="U21"/>
  <c r="U20"/>
  <c r="U17"/>
  <c r="U16"/>
  <c r="U13" i="8" s="1"/>
  <c r="U20" s="1"/>
  <c r="U15" i="6"/>
  <c r="U14"/>
  <c r="U13"/>
  <c r="U12"/>
  <c r="U11"/>
  <c r="U9"/>
  <c r="U7"/>
  <c r="U6"/>
  <c r="U52" i="3"/>
  <c r="U52" i="6" s="1"/>
  <c r="U51" i="3"/>
  <c r="U51" i="6" s="1"/>
  <c r="U34" i="3"/>
  <c r="U33"/>
  <c r="U32"/>
  <c r="U31" s="1"/>
  <c r="U30"/>
  <c r="U29"/>
  <c r="U28"/>
  <c r="U27"/>
  <c r="U22"/>
  <c r="U21"/>
  <c r="U20"/>
  <c r="U17"/>
  <c r="U16"/>
  <c r="U15"/>
  <c r="U14"/>
  <c r="U13"/>
  <c r="U12"/>
  <c r="U11"/>
  <c r="U9"/>
  <c r="U7"/>
  <c r="U6"/>
  <c r="T31"/>
  <c r="T26"/>
  <c r="T8"/>
  <c r="T10" s="1"/>
  <c r="T18" s="1"/>
  <c r="T52" i="6"/>
  <c r="T51"/>
  <c r="T31"/>
  <c r="T26"/>
  <c r="T8"/>
  <c r="T10" s="1"/>
  <c r="T18" s="1"/>
  <c r="T11" i="8" s="1"/>
  <c r="T16" s="1"/>
  <c r="S52" i="6"/>
  <c r="S51"/>
  <c r="S23" i="4"/>
  <c r="W19" i="3" l="1"/>
  <c r="W23"/>
  <c r="W24" s="1"/>
  <c r="W7" i="8"/>
  <c r="W9" s="1"/>
  <c r="W18" i="6"/>
  <c r="U26" i="3"/>
  <c r="T24" i="4"/>
  <c r="U8" i="3"/>
  <c r="U10" s="1"/>
  <c r="U18" s="1"/>
  <c r="U19" s="1"/>
  <c r="U8" i="6"/>
  <c r="U10" s="1"/>
  <c r="T7" i="8"/>
  <c r="T9" s="1"/>
  <c r="U12"/>
  <c r="T19" i="6"/>
  <c r="T23"/>
  <c r="T23" i="3"/>
  <c r="T24" s="1"/>
  <c r="T19"/>
  <c r="U23"/>
  <c r="U24" s="1"/>
  <c r="S24" i="7"/>
  <c r="S18"/>
  <c r="S7"/>
  <c r="S24" i="4"/>
  <c r="S20"/>
  <c r="S15"/>
  <c r="S11"/>
  <c r="S22" i="8"/>
  <c r="S21"/>
  <c r="S19"/>
  <c r="S13"/>
  <c r="S20" s="1"/>
  <c r="S12"/>
  <c r="S31" i="3"/>
  <c r="S26"/>
  <c r="S8"/>
  <c r="S10" s="1"/>
  <c r="S18" s="1"/>
  <c r="S31" i="6"/>
  <c r="S26"/>
  <c r="S8"/>
  <c r="S10" s="1"/>
  <c r="W19" l="1"/>
  <c r="W11" i="8"/>
  <c r="W16" s="1"/>
  <c r="W23" i="6"/>
  <c r="U18"/>
  <c r="U7" i="8"/>
  <c r="U9" s="1"/>
  <c r="T24" i="6"/>
  <c r="U24" s="1"/>
  <c r="T18" i="8"/>
  <c r="T25" s="1"/>
  <c r="T6" i="7"/>
  <c r="S7" i="8"/>
  <c r="S9" s="1"/>
  <c r="S18" i="6"/>
  <c r="R24" i="7"/>
  <c r="R18"/>
  <c r="R7"/>
  <c r="R20" i="4"/>
  <c r="R24" s="1"/>
  <c r="R11"/>
  <c r="R15" s="1"/>
  <c r="R22" i="8"/>
  <c r="R21"/>
  <c r="R19"/>
  <c r="R13"/>
  <c r="R20" s="1"/>
  <c r="R12"/>
  <c r="R31" i="3"/>
  <c r="R26"/>
  <c r="R8"/>
  <c r="R10" s="1"/>
  <c r="R18" s="1"/>
  <c r="R52" i="6"/>
  <c r="R51"/>
  <c r="R31"/>
  <c r="R26"/>
  <c r="R8"/>
  <c r="R10" s="1"/>
  <c r="R18" s="1"/>
  <c r="Q24" i="7"/>
  <c r="Q18"/>
  <c r="Q7"/>
  <c r="U7" s="1"/>
  <c r="Q20" i="4"/>
  <c r="Q24" s="1"/>
  <c r="Q11"/>
  <c r="Q15" s="1"/>
  <c r="Q19" i="8"/>
  <c r="Q13"/>
  <c r="Q20" s="1"/>
  <c r="Q21"/>
  <c r="Q22"/>
  <c r="Q12"/>
  <c r="Q31" i="3"/>
  <c r="Q26"/>
  <c r="Q8"/>
  <c r="Q10" s="1"/>
  <c r="Q18" s="1"/>
  <c r="Q52" i="6"/>
  <c r="Q51"/>
  <c r="Q31"/>
  <c r="Q26"/>
  <c r="Q8"/>
  <c r="Q10"/>
  <c r="N24" i="7"/>
  <c r="N18"/>
  <c r="N7"/>
  <c r="O25"/>
  <c r="O19"/>
  <c r="O20"/>
  <c r="O21"/>
  <c r="O22"/>
  <c r="O23"/>
  <c r="O14"/>
  <c r="O15"/>
  <c r="O16"/>
  <c r="O17"/>
  <c r="O18"/>
  <c r="O9"/>
  <c r="O10"/>
  <c r="O12"/>
  <c r="N20" i="4"/>
  <c r="N24" s="1"/>
  <c r="N11"/>
  <c r="N15" s="1"/>
  <c r="O17"/>
  <c r="O18"/>
  <c r="O19"/>
  <c r="O20" s="1"/>
  <c r="O21"/>
  <c r="O22"/>
  <c r="O23"/>
  <c r="O7"/>
  <c r="O8"/>
  <c r="O9"/>
  <c r="O10"/>
  <c r="O11"/>
  <c r="O12"/>
  <c r="O13"/>
  <c r="O14"/>
  <c r="O15"/>
  <c r="N19" i="8"/>
  <c r="N13"/>
  <c r="N20" s="1"/>
  <c r="N21"/>
  <c r="N22"/>
  <c r="N12"/>
  <c r="O20" i="6"/>
  <c r="O21"/>
  <c r="O8" i="8"/>
  <c r="O19"/>
  <c r="O14"/>
  <c r="O21"/>
  <c r="O15"/>
  <c r="O22"/>
  <c r="O23"/>
  <c r="O24"/>
  <c r="O12"/>
  <c r="O52" i="3"/>
  <c r="O52" i="6" s="1"/>
  <c r="O51" i="3"/>
  <c r="O51" i="6" s="1"/>
  <c r="N52"/>
  <c r="N51"/>
  <c r="O34" i="3"/>
  <c r="O33"/>
  <c r="O32"/>
  <c r="O31" s="1"/>
  <c r="O30"/>
  <c r="O29"/>
  <c r="O28"/>
  <c r="O27"/>
  <c r="O26" s="1"/>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A22"/>
  <c r="M22"/>
  <c r="L22"/>
  <c r="K22"/>
  <c r="I22"/>
  <c r="H22"/>
  <c r="G22"/>
  <c r="F22"/>
  <c r="E22"/>
  <c r="C22"/>
  <c r="B22"/>
  <c r="M19"/>
  <c r="M13"/>
  <c r="M20" s="1"/>
  <c r="M21"/>
  <c r="K19"/>
  <c r="K13"/>
  <c r="K20" s="1"/>
  <c r="K21"/>
  <c r="L19"/>
  <c r="L13"/>
  <c r="L20" s="1"/>
  <c r="L21"/>
  <c r="I8"/>
  <c r="I19" s="1"/>
  <c r="I14"/>
  <c r="I21" s="1"/>
  <c r="I23"/>
  <c r="I24"/>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7"/>
  <c r="I14"/>
  <c r="I18" s="1"/>
  <c r="I15"/>
  <c r="I16"/>
  <c r="I25"/>
  <c r="I19"/>
  <c r="I20"/>
  <c r="I21"/>
  <c r="I22"/>
  <c r="I23"/>
  <c r="B8" i="6"/>
  <c r="B10" s="1"/>
  <c r="B18" s="1"/>
  <c r="B7" i="7"/>
  <c r="B11"/>
  <c r="B24"/>
  <c r="B18"/>
  <c r="C8" i="6"/>
  <c r="C10" s="1"/>
  <c r="C18" s="1"/>
  <c r="C15"/>
  <c r="C7" i="7"/>
  <c r="C11"/>
  <c r="C24"/>
  <c r="C18"/>
  <c r="K18"/>
  <c r="K8" i="6"/>
  <c r="K10" s="1"/>
  <c r="K18" s="1"/>
  <c r="K7" i="7"/>
  <c r="K11"/>
  <c r="O11" s="1"/>
  <c r="K24"/>
  <c r="L18"/>
  <c r="L8" i="6"/>
  <c r="L10" s="1"/>
  <c r="L18" s="1"/>
  <c r="L7" i="7"/>
  <c r="L24"/>
  <c r="M18"/>
  <c r="M8" i="6"/>
  <c r="M10" s="1"/>
  <c r="M7" i="7"/>
  <c r="M24"/>
  <c r="F18"/>
  <c r="F24"/>
  <c r="E24"/>
  <c r="E18"/>
  <c r="G18"/>
  <c r="G24"/>
  <c r="H18"/>
  <c r="H24"/>
  <c r="K7" i="4"/>
  <c r="G7"/>
  <c r="B7"/>
  <c r="B11" s="1"/>
  <c r="B15" s="1"/>
  <c r="C7"/>
  <c r="E7"/>
  <c r="F7"/>
  <c r="I8"/>
  <c r="H7"/>
  <c r="L7"/>
  <c r="L11" s="1"/>
  <c r="L15" s="1"/>
  <c r="M7"/>
  <c r="M11"/>
  <c r="M15" s="1"/>
  <c r="K11"/>
  <c r="K15" s="1"/>
  <c r="I7"/>
  <c r="I9"/>
  <c r="I10"/>
  <c r="I12"/>
  <c r="I13"/>
  <c r="I14"/>
  <c r="H11"/>
  <c r="H15" s="1"/>
  <c r="G11"/>
  <c r="G15" s="1"/>
  <c r="F11"/>
  <c r="F15" s="1"/>
  <c r="E11"/>
  <c r="E15" s="1"/>
  <c r="C11"/>
  <c r="C15" s="1"/>
  <c r="C20"/>
  <c r="C24" s="1"/>
  <c r="M8" i="3"/>
  <c r="M10" s="1"/>
  <c r="M18" s="1"/>
  <c r="L8"/>
  <c r="L10"/>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s="1"/>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30"/>
  <c r="M31"/>
  <c r="M26"/>
  <c r="L31"/>
  <c r="L26"/>
  <c r="K31"/>
  <c r="K26"/>
  <c r="H31"/>
  <c r="H26"/>
  <c r="G31"/>
  <c r="G26"/>
  <c r="F31"/>
  <c r="F26"/>
  <c r="E31"/>
  <c r="E26"/>
  <c r="C31"/>
  <c r="C26"/>
  <c r="B31"/>
  <c r="B26"/>
  <c r="I29"/>
  <c r="I28"/>
  <c r="I29" i="6"/>
  <c r="I28"/>
  <c r="I23" i="4"/>
  <c r="I22"/>
  <c r="I21"/>
  <c r="I19"/>
  <c r="I18"/>
  <c r="I20" s="1"/>
  <c r="I24" s="1"/>
  <c r="I17"/>
  <c r="E20"/>
  <c r="E24" s="1"/>
  <c r="F20"/>
  <c r="F24" s="1"/>
  <c r="G20"/>
  <c r="G24" s="1"/>
  <c r="H20"/>
  <c r="H24" s="1"/>
  <c r="B20"/>
  <c r="B24" s="1"/>
  <c r="M20"/>
  <c r="M24" s="1"/>
  <c r="L20"/>
  <c r="L24" s="1"/>
  <c r="K20"/>
  <c r="K24" s="1"/>
  <c r="W24" i="6" l="1"/>
  <c r="W6" i="7"/>
  <c r="W8" s="1"/>
  <c r="W13" s="1"/>
  <c r="W26" s="1"/>
  <c r="W18" i="8"/>
  <c r="W25" s="1"/>
  <c r="I26" i="3"/>
  <c r="T8" i="7"/>
  <c r="U11" i="8"/>
  <c r="U16" s="1"/>
  <c r="U23" i="6"/>
  <c r="U18" i="8" s="1"/>
  <c r="U25" s="1"/>
  <c r="U19" i="6"/>
  <c r="M18"/>
  <c r="M7" i="8"/>
  <c r="M9" s="1"/>
  <c r="I26" i="6"/>
  <c r="N7" i="8"/>
  <c r="N9" s="1"/>
  <c r="N18" i="6"/>
  <c r="Q7" i="8"/>
  <c r="Q9" s="1"/>
  <c r="Q18" i="6"/>
  <c r="I18"/>
  <c r="O18"/>
  <c r="S23" i="3"/>
  <c r="S24" s="1"/>
  <c r="S19"/>
  <c r="I7" i="7"/>
  <c r="S11" i="8"/>
  <c r="S16" s="1"/>
  <c r="S19" i="6"/>
  <c r="S23"/>
  <c r="R7" i="8"/>
  <c r="R9" s="1"/>
  <c r="R19" i="3"/>
  <c r="R23"/>
  <c r="R24" s="1"/>
  <c r="I7" i="8"/>
  <c r="I9" s="1"/>
  <c r="L7"/>
  <c r="L9" s="1"/>
  <c r="B7"/>
  <c r="B9" s="1"/>
  <c r="O7" i="7"/>
  <c r="O24" i="4"/>
  <c r="I31" i="3"/>
  <c r="I31" i="6"/>
  <c r="I8" i="3"/>
  <c r="I10" s="1"/>
  <c r="I18" s="1"/>
  <c r="I23" s="1"/>
  <c r="I24" s="1"/>
  <c r="I11" i="4"/>
  <c r="I15" s="1"/>
  <c r="I24" i="7"/>
  <c r="O31" i="6"/>
  <c r="O8" i="3"/>
  <c r="O10" s="1"/>
  <c r="O18" s="1"/>
  <c r="O19" s="1"/>
  <c r="O24"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I19"/>
  <c r="K19"/>
  <c r="K23"/>
  <c r="K24" s="1"/>
  <c r="L23" i="6"/>
  <c r="L11" i="8"/>
  <c r="L16" s="1"/>
  <c r="L19" i="6"/>
  <c r="K7" i="8"/>
  <c r="K9" s="1"/>
  <c r="B23" i="6"/>
  <c r="B19"/>
  <c r="B11" i="8"/>
  <c r="B16" s="1"/>
  <c r="O23" i="3"/>
  <c r="O24" s="1"/>
  <c r="T13" i="7" l="1"/>
  <c r="T26" s="1"/>
  <c r="S6"/>
  <c r="S8" s="1"/>
  <c r="S13" s="1"/>
  <c r="S26"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6" s="1"/>
  <c r="B28" s="1"/>
  <c r="C27" s="1"/>
  <c r="O23" i="6"/>
  <c r="O18" i="8" s="1"/>
  <c r="O25" s="1"/>
  <c r="O11"/>
  <c r="O16" s="1"/>
  <c r="O19" i="6"/>
  <c r="G18" i="8"/>
  <c r="G25" s="1"/>
  <c r="G6" i="7"/>
  <c r="G8" s="1"/>
  <c r="G13" s="1"/>
  <c r="G26" s="1"/>
  <c r="C23" i="6"/>
  <c r="C19"/>
  <c r="C11" i="8"/>
  <c r="C16" s="1"/>
  <c r="M18"/>
  <c r="M25" s="1"/>
  <c r="M24" i="6"/>
  <c r="M6" i="7"/>
  <c r="M8" s="1"/>
  <c r="M13" s="1"/>
  <c r="M26" s="1"/>
  <c r="L18" i="8"/>
  <c r="L25" s="1"/>
  <c r="L24" i="6"/>
  <c r="L6" i="7"/>
  <c r="L8" s="1"/>
  <c r="L13" s="1"/>
  <c r="L26" s="1"/>
  <c r="F19" i="6"/>
  <c r="F23"/>
  <c r="F11" i="8"/>
  <c r="F16" s="1"/>
  <c r="E11"/>
  <c r="E16" s="1"/>
  <c r="E23" i="6"/>
  <c r="E19"/>
  <c r="H18" i="8"/>
  <c r="H25" s="1"/>
  <c r="H6" i="7"/>
  <c r="H8" s="1"/>
  <c r="H13" s="1"/>
  <c r="H26" s="1"/>
  <c r="R6" l="1"/>
  <c r="R8" s="1"/>
  <c r="R13" s="1"/>
  <c r="R26" s="1"/>
  <c r="R18" i="8"/>
  <c r="R25" s="1"/>
  <c r="R24" i="6"/>
  <c r="Q6" i="7"/>
  <c r="Q18" i="8"/>
  <c r="Q25" s="1"/>
  <c r="Q24" i="6"/>
  <c r="E18" i="8"/>
  <c r="E25" s="1"/>
  <c r="E6" i="7"/>
  <c r="K18" i="8"/>
  <c r="K25" s="1"/>
  <c r="K6" i="7"/>
  <c r="K24" i="6"/>
  <c r="F18" i="8"/>
  <c r="F25" s="1"/>
  <c r="F6" i="7"/>
  <c r="F8" s="1"/>
  <c r="F13" s="1"/>
  <c r="F26" s="1"/>
  <c r="C18" i="8"/>
  <c r="C25" s="1"/>
  <c r="C6" i="7"/>
  <c r="C8" s="1"/>
  <c r="C13" s="1"/>
  <c r="C26" s="1"/>
  <c r="C28" s="1"/>
  <c r="E27" s="1"/>
  <c r="C24" i="6"/>
  <c r="N6" i="7"/>
  <c r="N8" s="1"/>
  <c r="N13" s="1"/>
  <c r="N26" s="1"/>
  <c r="N18" i="8"/>
  <c r="N25" s="1"/>
  <c r="N24" i="6"/>
  <c r="Q8" i="7" l="1"/>
  <c r="U6"/>
  <c r="O24" i="6"/>
  <c r="I27" i="7"/>
  <c r="O6"/>
  <c r="K8"/>
  <c r="E8"/>
  <c r="I6"/>
  <c r="Q13" l="1"/>
  <c r="Q26" s="1"/>
  <c r="U8"/>
  <c r="U13" s="1"/>
  <c r="U26" s="1"/>
  <c r="K13"/>
  <c r="K26" s="1"/>
  <c r="O8"/>
  <c r="O13" s="1"/>
  <c r="O26" s="1"/>
  <c r="I8"/>
  <c r="I13" s="1"/>
  <c r="I26" s="1"/>
  <c r="E13"/>
  <c r="E26" s="1"/>
  <c r="E28" s="1"/>
  <c r="F27" s="1"/>
  <c r="F28" s="1"/>
  <c r="G27" s="1"/>
  <c r="G28" s="1"/>
  <c r="H27" s="1"/>
  <c r="H28" s="1"/>
  <c r="I28"/>
  <c r="K27" s="1"/>
  <c r="O27" l="1"/>
  <c r="O28" s="1"/>
  <c r="Q27" s="1"/>
  <c r="K28"/>
  <c r="L27" s="1"/>
  <c r="L28" s="1"/>
  <c r="M27" s="1"/>
  <c r="M28" s="1"/>
  <c r="N27" s="1"/>
  <c r="N28" s="1"/>
  <c r="Q28" l="1"/>
  <c r="R27" s="1"/>
  <c r="R28" s="1"/>
  <c r="S27" s="1"/>
  <c r="S28" s="1"/>
  <c r="T27" s="1"/>
  <c r="T28" s="1"/>
  <c r="U27"/>
  <c r="U28" s="1"/>
  <c r="W27" s="1"/>
  <c r="W28" s="1"/>
</calcChain>
</file>

<file path=xl/sharedStrings.xml><?xml version="1.0" encoding="utf-8"?>
<sst xmlns="http://schemas.openxmlformats.org/spreadsheetml/2006/main" count="277" uniqueCount="120">
  <si>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</si>
  <si>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</si>
  <si>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</si>
  <si>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</si>
  <si>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</si>
  <si>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</si>
  <si>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</si>
  <si>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</si>
  <si>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</si>
  <si>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</si>
  <si>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</si>
  <si>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</si>
  <si>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</si>
  <si>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</si>
  <si>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</si>
  <si>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</si>
  <si>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</si>
  <si>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</si>
  <si>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</si>
  <si>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</si>
  <si>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</si>
  <si>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</si>
  <si>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</si>
  <si>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</si>
  <si>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</si>
  <si>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</si>
  <si>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</si>
  <si>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</si>
  <si>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</si>
  <si>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</si>
  <si>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</si>
  <si>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</si>
  <si>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</si>
  <si>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</si>
  <si>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</si>
  <si>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</si>
  <si>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</si>
  <si>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</si>
  <si>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</si>
  <si>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</si>
  <si>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</si>
  <si>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</si>
  <si>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</si>
  <si>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</si>
  <si>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</si>
  <si>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</si>
  <si>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</si>
  <si>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</si>
  <si>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Loans and others</t>
  </si>
  <si>
    <t>Borrowing</t>
  </si>
  <si>
    <t>Share repurchase</t>
  </si>
  <si>
    <t>Dividend</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</si>
  <si>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</si>
  <si>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</si>
  <si>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</si>
  <si>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</si>
  <si>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</si>
  <si>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</si>
  <si>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</si>
  <si>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</si>
  <si>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</si>
  <si>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</si>
  <si>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</si>
  <si>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</si>
  <si>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</si>
  <si>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</si>
  <si>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</si>
  <si>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</si>
  <si>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Minority interest</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</si>
  <si>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</si>
  <si>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</si>
  <si>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</si>
  <si>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</si>
  <si>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</si>
  <si>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</si>
  <si>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</si>
  <si>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</si>
  <si>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</si>
  <si>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</si>
  <si>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</si>
  <si>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</si>
  <si>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</si>
  <si>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</si>
  <si>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</si>
  <si>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</si>
  <si>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</si>
  <si>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</si>
  <si>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</si>
  <si>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Parent shareholders' equity</t>
  </si>
  <si>
    <t>Net Income attributable to equity holders of the parent</t>
  </si>
  <si>
    <t>Acquisition of assets and equity, net of cash acquired</t>
  </si>
  <si>
    <t xml:space="preserve">Net Income </t>
  </si>
  <si>
    <t>Mainstream 3D software</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</si>
  <si>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</si>
  <si>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</si>
  <si>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</si>
  <si>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</si>
  <si>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</si>
  <si>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</si>
  <si>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</si>
  <si>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</si>
  <si>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</si>
  <si>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</si>
  <si>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</si>
  <si>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</si>
  <si>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</si>
  <si>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</si>
  <si>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</si>
  <si>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</si>
  <si>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Depreciation and Amortization of Property &amp; Equipment</t>
  </si>
  <si>
    <t>Q3 2009</t>
  </si>
  <si>
    <t xml:space="preserve"> + Other tax adjustments</t>
  </si>
  <si>
    <t>Q4 2009</t>
  </si>
  <si>
    <t>FY 2009</t>
  </si>
  <si>
    <t xml:space="preserve"> + Tax adjustments</t>
  </si>
  <si>
    <t>Exercise of DS Stock Option</t>
  </si>
  <si>
    <t>Q1 2010</t>
  </si>
  <si>
    <t>Sale (purchase) of short term investments, net</t>
  </si>
  <si>
    <t>SolidWorks Licenses (Units) (1)</t>
  </si>
  <si>
    <t xml:space="preserve">(1) SolidWorks seats excluding add-on products </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</si>
</sst>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5" fontId="0" fillId="0" borderId="0" xfId="0" applyNumberFormat="1" applyAlignment="1">
      <alignment horizontal="left" vertical="top" wrapText="1"/>
    </xf>
    <xf numFmtId="165" fontId="0" fillId="0" borderId="0" xfId="0" applyNumberFormat="1" applyAlignment="1">
      <alignment horizontal="left" vertical="center"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C0DCC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W56"/>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X1" sqref="X1"/>
    </sheetView>
  </sheetViews>
  <sheetFormatPr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customWidth="1"/>
    <col min="21" max="21" width="9.140625" style="34"/>
    <col min="22" max="22" width="4.5703125" customWidth="1"/>
    <col min="24" max="24" width="4.5703125" customWidth="1"/>
  </cols>
  <sheetData>
    <row r="1" spans="1:23" ht="20.25">
      <c r="A1" s="1" t="s">
        <v>59</v>
      </c>
      <c r="B1" s="38"/>
      <c r="C1" s="38"/>
      <c r="D1" s="38"/>
      <c r="E1" s="39"/>
      <c r="F1" s="40"/>
      <c r="G1" s="40"/>
      <c r="H1" s="40"/>
      <c r="I1" s="40"/>
      <c r="J1" s="40"/>
      <c r="K1" s="40"/>
      <c r="L1" s="40"/>
      <c r="M1" s="40"/>
    </row>
    <row r="2" spans="1:23" ht="12.75" customHeight="1">
      <c r="A2" s="2"/>
      <c r="F2" s="42"/>
      <c r="G2" s="42"/>
      <c r="H2" s="42"/>
      <c r="I2" s="41"/>
      <c r="J2" s="41"/>
      <c r="K2" s="41"/>
      <c r="L2" s="42"/>
      <c r="M2" s="42"/>
    </row>
    <row r="3" spans="1:23" ht="12.75" customHeight="1">
      <c r="A3" s="2" t="s">
        <v>44</v>
      </c>
    </row>
    <row r="4" spans="1:23">
      <c r="A4" s="2"/>
    </row>
    <row r="5" spans="1:23">
      <c r="A5" s="3" t="s">
        <v>10</v>
      </c>
      <c r="B5" s="4" t="s">
        <v>2</v>
      </c>
      <c r="C5" s="4" t="s">
        <v>11</v>
      </c>
      <c r="E5" s="4" t="s">
        <v>39</v>
      </c>
      <c r="F5" s="4" t="s">
        <v>38</v>
      </c>
      <c r="G5" s="4" t="s">
        <v>37</v>
      </c>
      <c r="H5" s="4" t="s">
        <v>36</v>
      </c>
      <c r="I5" s="4" t="s">
        <v>12</v>
      </c>
      <c r="K5" s="4" t="s">
        <v>16</v>
      </c>
      <c r="L5" s="4" t="s">
        <v>17</v>
      </c>
      <c r="M5" s="4" t="s">
        <v>18</v>
      </c>
      <c r="N5" s="4" t="s">
        <v>99</v>
      </c>
      <c r="O5" s="4" t="s">
        <v>100</v>
      </c>
      <c r="Q5" s="4" t="s">
        <v>105</v>
      </c>
      <c r="R5" s="4" t="s">
        <v>106</v>
      </c>
      <c r="S5" s="4" t="s">
        <v>110</v>
      </c>
      <c r="T5" s="4" t="s">
        <v>112</v>
      </c>
      <c r="U5" s="4" t="s">
        <v>113</v>
      </c>
      <c r="W5" s="4" t="s">
        <v>116</v>
      </c>
    </row>
    <row r="6" spans="1:23" ht="21" customHeight="1">
      <c r="A6" s="2" t="s">
        <v>60</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row>
    <row r="7" spans="1:23">
      <c r="A7" s="2" t="s">
        <v>61</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row>
    <row r="8" spans="1:23"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row>
    <row r="9" spans="1:23" s="6" customFormat="1" ht="12.75" customHeight="1">
      <c r="A9" s="6" t="s">
        <v>62</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row>
    <row r="10" spans="1:23" s="5" customFormat="1" ht="12.75" customHeight="1">
      <c r="A10" s="5" t="s">
        <v>63</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row>
    <row r="11" spans="1:23" s="6" customFormat="1" ht="18" customHeight="1">
      <c r="A11" s="6" t="s">
        <v>71</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row>
    <row r="12" spans="1:23" s="6" customFormat="1">
      <c r="A12" s="6" t="s">
        <v>65</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row>
    <row r="13" spans="1:23" s="7" customFormat="1" ht="18" customHeight="1">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row>
    <row r="14" spans="1:23" s="7" customFormat="1">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row>
    <row r="15" spans="1:23" s="7" customFormat="1">
      <c r="A15" s="14" t="s">
        <v>93</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row>
    <row r="16" spans="1:23" s="7" customFormat="1">
      <c r="A16" s="14" t="s">
        <v>69</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row>
    <row r="17" spans="1:23" s="7" customFormat="1">
      <c r="A17" s="14" t="s">
        <v>70</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row>
    <row r="18" spans="1:23" s="5" customFormat="1" ht="13.5" customHeight="1">
      <c r="A18" s="5" t="s">
        <v>20</v>
      </c>
      <c r="B18" s="23">
        <f t="shared" ref="B18:C18" si="3">+SUM(B10:B17)</f>
        <v>228.60000000000011</v>
      </c>
      <c r="C18" s="23">
        <f t="shared" si="3"/>
        <v>237.69999999999996</v>
      </c>
      <c r="D18" s="23"/>
      <c r="E18" s="23">
        <f t="shared" ref="E18:I18" si="4">+SUM(E10:E17)</f>
        <v>49.300000000000061</v>
      </c>
      <c r="F18" s="23">
        <f t="shared" si="4"/>
        <v>57.399999999999963</v>
      </c>
      <c r="G18" s="23">
        <f t="shared" si="4"/>
        <v>50.79999999999994</v>
      </c>
      <c r="H18" s="23">
        <f t="shared" si="4"/>
        <v>106.59999999999998</v>
      </c>
      <c r="I18" s="23">
        <f t="shared" si="4"/>
        <v>264.10000000000025</v>
      </c>
      <c r="J18" s="23"/>
      <c r="K18" s="23">
        <f t="shared" ref="K18:O18" si="5">+SUM(K10:K17)</f>
        <v>72.3</v>
      </c>
      <c r="L18" s="23">
        <f t="shared" si="5"/>
        <v>65.5</v>
      </c>
      <c r="M18" s="23">
        <f t="shared" si="5"/>
        <v>54.499999999999986</v>
      </c>
      <c r="N18" s="23">
        <f t="shared" si="5"/>
        <v>81.599999999999994</v>
      </c>
      <c r="O18" s="23">
        <f t="shared" si="5"/>
        <v>273.90000000000015</v>
      </c>
      <c r="Q18" s="23">
        <f t="shared" ref="Q18:R18" si="6">+SUM(Q10:Q17)</f>
        <v>40.199999999999953</v>
      </c>
      <c r="R18" s="23">
        <f t="shared" si="6"/>
        <v>42.399999999999977</v>
      </c>
      <c r="S18" s="23">
        <f>+SUM(S10:S17)</f>
        <v>56.699999999999982</v>
      </c>
      <c r="T18" s="23">
        <f>+SUM(T10:T17)</f>
        <v>91.699999999999946</v>
      </c>
      <c r="U18" s="23">
        <f t="shared" ref="U18" si="7">+SUM(U10:U17)</f>
        <v>230.99999999999994</v>
      </c>
      <c r="W18" s="23">
        <f t="shared" ref="W18" si="8">+SUM(W10:W17)</f>
        <v>49.499999999999986</v>
      </c>
    </row>
    <row r="19" spans="1:23" s="7" customFormat="1">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row>
    <row r="20" spans="1:23" s="5" customFormat="1" ht="18" customHeight="1">
      <c r="A20" s="16" t="s">
        <v>66</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row>
    <row r="21" spans="1:23" s="5" customFormat="1" ht="12.75" customHeight="1">
      <c r="A21" s="16" t="s">
        <v>67</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row>
    <row r="22" spans="1:23" s="5" customFormat="1" ht="12.75" customHeight="1">
      <c r="A22" s="16" t="s">
        <v>68</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row>
    <row r="23" spans="1:23" s="5" customFormat="1" ht="21" customHeight="1" collapsed="1">
      <c r="A23" s="5" t="s">
        <v>86</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row>
    <row r="24" spans="1:23" s="11" customFormat="1" ht="21" customHeight="1">
      <c r="A24" s="11" t="s">
        <v>21</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c r="W24" s="32">
        <f>+ROUND(W23/W25,2)</f>
        <v>0.32</v>
      </c>
    </row>
    <row r="25" spans="1:23"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row>
    <row r="26" spans="1:23" s="5" customFormat="1" ht="42" customHeight="1">
      <c r="A26" s="5" t="s">
        <v>75</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row>
    <row r="27" spans="1:23" s="6" customFormat="1">
      <c r="A27" s="6" t="s">
        <v>13</v>
      </c>
      <c r="B27" s="20">
        <v>585</v>
      </c>
      <c r="C27" s="20">
        <v>730.5</v>
      </c>
      <c r="D27" s="28"/>
      <c r="E27" s="20">
        <v>185</v>
      </c>
      <c r="F27" s="20">
        <v>190.8</v>
      </c>
      <c r="G27" s="20">
        <v>193.9</v>
      </c>
      <c r="H27" s="20">
        <v>241.3</v>
      </c>
      <c r="I27" s="6">
        <f>+E27+F27+G27+H27</f>
        <v>811</v>
      </c>
      <c r="J27" s="28"/>
      <c r="K27" s="20">
        <v>201.9</v>
      </c>
      <c r="L27" s="20">
        <v>211.6</v>
      </c>
      <c r="M27" s="20">
        <v>208.9</v>
      </c>
      <c r="N27" s="20">
        <v>255.8</v>
      </c>
      <c r="O27" s="6">
        <f>+K27+L27+M27+N27</f>
        <v>878.2</v>
      </c>
      <c r="Q27" s="20">
        <v>200.7</v>
      </c>
      <c r="R27" s="20">
        <v>206.5</v>
      </c>
      <c r="S27" s="20">
        <v>194.7</v>
      </c>
      <c r="T27" s="20">
        <v>237.1</v>
      </c>
      <c r="U27" s="6">
        <f>+Q27+R27+S27+T27</f>
        <v>839</v>
      </c>
      <c r="W27" s="20">
        <v>208.8</v>
      </c>
    </row>
    <row r="28" spans="1:23" s="6" customFormat="1" ht="13.5" customHeight="1">
      <c r="A28" s="6" t="s">
        <v>14</v>
      </c>
      <c r="B28" s="20">
        <v>410.2</v>
      </c>
      <c r="C28" s="20">
        <v>447.8</v>
      </c>
      <c r="D28" s="28"/>
      <c r="E28" s="20">
        <v>106.3</v>
      </c>
      <c r="F28" s="20">
        <v>110.9</v>
      </c>
      <c r="G28" s="20">
        <v>116</v>
      </c>
      <c r="H28" s="20">
        <v>145.19999999999999</v>
      </c>
      <c r="I28" s="6">
        <f>+E28+F28+G28+H28</f>
        <v>478.4</v>
      </c>
      <c r="J28" s="28"/>
      <c r="K28" s="20">
        <v>122.4</v>
      </c>
      <c r="L28" s="20">
        <v>126.6</v>
      </c>
      <c r="M28" s="20">
        <v>122.5</v>
      </c>
      <c r="N28" s="20">
        <v>150.69999999999999</v>
      </c>
      <c r="O28" s="6">
        <f>+K28+L28+M28+N28</f>
        <v>522.20000000000005</v>
      </c>
      <c r="Q28" s="20">
        <v>116.5</v>
      </c>
      <c r="R28" s="20">
        <v>117.9</v>
      </c>
      <c r="S28" s="20">
        <v>118.8</v>
      </c>
      <c r="T28" s="20">
        <v>134.30000000000001</v>
      </c>
      <c r="U28" s="6">
        <f>+Q28+R28+S28+T28</f>
        <v>487.5</v>
      </c>
      <c r="W28" s="20">
        <v>120.7</v>
      </c>
    </row>
    <row r="29" spans="1:23" s="6" customFormat="1">
      <c r="A29" s="6" t="s">
        <v>15</v>
      </c>
      <c r="B29" s="20">
        <v>87.3</v>
      </c>
      <c r="C29" s="20">
        <v>128.19999999999999</v>
      </c>
      <c r="D29" s="28"/>
      <c r="E29" s="20">
        <v>38.6</v>
      </c>
      <c r="F29" s="20">
        <v>40.299999999999997</v>
      </c>
      <c r="G29" s="20">
        <v>37.700000000000003</v>
      </c>
      <c r="H29" s="20">
        <v>50.3</v>
      </c>
      <c r="I29" s="6">
        <f>+E29+F29+G29+H29</f>
        <v>166.9</v>
      </c>
      <c r="J29" s="28"/>
      <c r="K29" s="20">
        <v>38.1</v>
      </c>
      <c r="L29" s="20">
        <v>43.3</v>
      </c>
      <c r="M29" s="20">
        <v>43.8</v>
      </c>
      <c r="N29" s="20">
        <v>53.5</v>
      </c>
      <c r="O29" s="6">
        <f>+K29+L29+M29+N29</f>
        <v>178.7</v>
      </c>
      <c r="Q29" s="20">
        <v>34.1</v>
      </c>
      <c r="R29" s="20">
        <v>40.1</v>
      </c>
      <c r="S29" s="20">
        <v>30</v>
      </c>
      <c r="T29" s="20">
        <v>48.6</v>
      </c>
      <c r="U29" s="6">
        <f>+Q29+R29+S29+T29</f>
        <v>152.80000000000001</v>
      </c>
      <c r="W29" s="20">
        <v>36.200000000000003</v>
      </c>
    </row>
    <row r="30" spans="1:23" s="6" customFormat="1">
      <c r="A30" s="6" t="s">
        <v>92</v>
      </c>
      <c r="B30" s="20">
        <v>198.6</v>
      </c>
      <c r="C30" s="20">
        <v>232.6</v>
      </c>
      <c r="D30" s="28"/>
      <c r="E30" s="20">
        <v>60.8</v>
      </c>
      <c r="F30" s="20">
        <v>62.5</v>
      </c>
      <c r="G30" s="20">
        <v>62</v>
      </c>
      <c r="H30" s="20">
        <v>67</v>
      </c>
      <c r="I30" s="6">
        <f>+E30+F30+G30+H30</f>
        <v>252.3</v>
      </c>
      <c r="J30" s="28"/>
      <c r="K30" s="20">
        <v>67.2</v>
      </c>
      <c r="L30" s="20">
        <v>66.400000000000006</v>
      </c>
      <c r="M30" s="20">
        <v>67.599999999999994</v>
      </c>
      <c r="N30" s="20">
        <v>75</v>
      </c>
      <c r="O30" s="6">
        <f>+K30+L30+M30+N30</f>
        <v>276.20000000000005</v>
      </c>
      <c r="Q30" s="20">
        <v>71.099999999999994</v>
      </c>
      <c r="R30" s="20">
        <v>64.8</v>
      </c>
      <c r="S30" s="20">
        <v>60.9</v>
      </c>
      <c r="T30" s="20">
        <v>64</v>
      </c>
      <c r="U30" s="6">
        <f>+Q30+R30+S30+T30</f>
        <v>260.79999999999995</v>
      </c>
      <c r="W30" s="20">
        <v>70.900000000000006</v>
      </c>
    </row>
    <row r="31" spans="1:23" s="5" customFormat="1" ht="21" customHeight="1">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row>
    <row r="32" spans="1:23" s="6" customFormat="1" ht="13.5" customHeight="1">
      <c r="A32" s="6" t="s">
        <v>3</v>
      </c>
      <c r="B32" s="20">
        <v>283</v>
      </c>
      <c r="C32" s="20">
        <v>356</v>
      </c>
      <c r="D32" s="28"/>
      <c r="E32" s="20">
        <v>96.1</v>
      </c>
      <c r="F32" s="20">
        <v>93.6</v>
      </c>
      <c r="G32" s="20">
        <v>96.1</v>
      </c>
      <c r="H32" s="20">
        <v>106</v>
      </c>
      <c r="I32" s="6">
        <f>+E32+F32+G32+H32</f>
        <v>391.79999999999995</v>
      </c>
      <c r="J32" s="28"/>
      <c r="K32" s="20">
        <v>93.9</v>
      </c>
      <c r="L32" s="20">
        <v>95.9</v>
      </c>
      <c r="M32" s="20">
        <v>101.4</v>
      </c>
      <c r="N32" s="20">
        <v>118.9</v>
      </c>
      <c r="O32" s="6">
        <f>+K32+L32+M32+N32</f>
        <v>410.1</v>
      </c>
      <c r="Q32" s="20">
        <v>97.4</v>
      </c>
      <c r="R32" s="20">
        <v>96.5</v>
      </c>
      <c r="S32" s="20">
        <v>89.1</v>
      </c>
      <c r="T32" s="20">
        <v>103.3</v>
      </c>
      <c r="U32" s="6">
        <f>+Q32+R32+S32+T32</f>
        <v>386.3</v>
      </c>
      <c r="W32" s="20">
        <v>91.7</v>
      </c>
    </row>
    <row r="33" spans="1:23" s="6" customFormat="1">
      <c r="A33" s="6" t="s">
        <v>4</v>
      </c>
      <c r="B33" s="20">
        <v>438.2</v>
      </c>
      <c r="C33" s="20">
        <v>541.9</v>
      </c>
      <c r="D33" s="28"/>
      <c r="E33" s="20">
        <v>122.8</v>
      </c>
      <c r="F33" s="20">
        <v>140.80000000000001</v>
      </c>
      <c r="G33" s="20">
        <v>130.9</v>
      </c>
      <c r="H33" s="20">
        <v>181.4</v>
      </c>
      <c r="I33" s="6">
        <f>+E33+F33+G33+H33</f>
        <v>575.9</v>
      </c>
      <c r="J33" s="28"/>
      <c r="K33" s="20">
        <v>138.69999999999999</v>
      </c>
      <c r="L33" s="20">
        <v>157.1</v>
      </c>
      <c r="M33" s="20">
        <v>146.1</v>
      </c>
      <c r="N33" s="20">
        <v>178.3</v>
      </c>
      <c r="O33" s="6">
        <f>+K33+L33+M33+N33</f>
        <v>620.20000000000005</v>
      </c>
      <c r="Q33" s="20">
        <v>137.6</v>
      </c>
      <c r="R33" s="20">
        <v>144.19999999999999</v>
      </c>
      <c r="S33" s="20">
        <v>134.80000000000001</v>
      </c>
      <c r="T33" s="20">
        <v>160.9</v>
      </c>
      <c r="U33" s="6">
        <f>+Q33+R33+S33+T33</f>
        <v>577.5</v>
      </c>
      <c r="W33" s="20">
        <v>140.9</v>
      </c>
    </row>
    <row r="34" spans="1:23" s="6" customFormat="1">
      <c r="A34" s="6" t="s">
        <v>5</v>
      </c>
      <c r="B34" s="20">
        <v>213.3</v>
      </c>
      <c r="C34" s="20">
        <v>259.89999999999998</v>
      </c>
      <c r="D34" s="28"/>
      <c r="E34" s="20">
        <v>72</v>
      </c>
      <c r="F34" s="20">
        <v>71.3</v>
      </c>
      <c r="G34" s="20">
        <v>72.099999999999994</v>
      </c>
      <c r="H34" s="20">
        <v>75.7</v>
      </c>
      <c r="I34" s="6">
        <f>+E34+F34+G34+H34</f>
        <v>291.10000000000002</v>
      </c>
      <c r="J34" s="28"/>
      <c r="K34" s="20">
        <v>74.8</v>
      </c>
      <c r="L34" s="20">
        <v>73.2</v>
      </c>
      <c r="M34" s="20">
        <v>70.8</v>
      </c>
      <c r="N34" s="20">
        <v>85.7</v>
      </c>
      <c r="O34" s="6">
        <f>+K34+L34+M34+N34</f>
        <v>304.5</v>
      </c>
      <c r="Q34" s="20">
        <v>74.7</v>
      </c>
      <c r="R34" s="20">
        <v>70.2</v>
      </c>
      <c r="S34" s="20">
        <v>67.8</v>
      </c>
      <c r="T34" s="20">
        <v>74.8</v>
      </c>
      <c r="U34" s="6">
        <f>+Q34+R34+S34+T34</f>
        <v>287.5</v>
      </c>
      <c r="W34" s="20">
        <v>79.3</v>
      </c>
    </row>
    <row r="35" spans="1:23" s="6" customFormat="1" ht="42" customHeight="1">
      <c r="A35" s="5" t="s">
        <v>34</v>
      </c>
      <c r="B35" s="13"/>
      <c r="C35" s="13"/>
      <c r="D35" s="13"/>
      <c r="E35" s="13"/>
      <c r="F35" s="13"/>
      <c r="G35" s="13"/>
      <c r="H35" s="13"/>
      <c r="I35" s="13"/>
      <c r="J35" s="13"/>
      <c r="K35" s="13"/>
      <c r="L35" s="13"/>
      <c r="M35" s="13"/>
      <c r="N35" s="13"/>
      <c r="O35" s="34"/>
      <c r="Q35" s="13"/>
      <c r="R35" s="13"/>
      <c r="S35" s="13"/>
      <c r="T35" s="13"/>
      <c r="U35" s="34"/>
      <c r="W35" s="13"/>
    </row>
    <row r="36" spans="1:23" s="6" customFormat="1" ht="21" customHeight="1">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row>
    <row r="37" spans="1:23" s="6" customFormat="1" ht="12.75" customHeight="1">
      <c r="A37" s="16" t="s">
        <v>60</v>
      </c>
      <c r="B37" s="47" t="s">
        <v>79</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row>
    <row r="38" spans="1:23" s="6" customFormat="1" ht="12.75" customHeight="1">
      <c r="A38" s="16" t="s">
        <v>61</v>
      </c>
      <c r="B38" s="47" t="s">
        <v>79</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row>
    <row r="39" spans="1:23"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row>
    <row r="40" spans="1:23" s="6" customFormat="1">
      <c r="A40" s="6" t="s">
        <v>62</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row>
    <row r="41" spans="1:23" s="5" customFormat="1" ht="21" customHeight="1">
      <c r="A41" s="5" t="s">
        <v>75</v>
      </c>
      <c r="B41" s="50"/>
      <c r="C41" s="50"/>
      <c r="D41" s="50"/>
      <c r="E41" s="50"/>
      <c r="F41" s="50"/>
      <c r="G41" s="50"/>
      <c r="H41" s="50"/>
      <c r="I41" s="50"/>
      <c r="J41" s="50"/>
      <c r="K41" s="50"/>
      <c r="L41" s="50"/>
      <c r="M41" s="50"/>
      <c r="N41" s="50"/>
      <c r="O41" s="50"/>
      <c r="Q41" s="50"/>
      <c r="R41" s="50"/>
      <c r="S41" s="50"/>
      <c r="T41" s="50"/>
      <c r="U41" s="50"/>
      <c r="W41" s="50"/>
    </row>
    <row r="42" spans="1:23" s="6" customFormat="1">
      <c r="A42" s="6" t="s">
        <v>13</v>
      </c>
      <c r="B42" s="47" t="s">
        <v>79</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row>
    <row r="43" spans="1:23" s="6" customFormat="1" ht="13.5" customHeight="1">
      <c r="A43" s="6" t="s">
        <v>14</v>
      </c>
      <c r="B43" s="47" t="s">
        <v>79</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row>
    <row r="44" spans="1:23" s="6" customFormat="1">
      <c r="A44" s="6" t="s">
        <v>15</v>
      </c>
      <c r="B44" s="47" t="s">
        <v>79</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row>
    <row r="45" spans="1:23" s="6" customFormat="1">
      <c r="A45" s="6" t="s">
        <v>92</v>
      </c>
      <c r="B45" s="47" t="s">
        <v>79</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row>
    <row r="46" spans="1:23" s="5" customFormat="1" ht="21" customHeight="1">
      <c r="A46" s="5" t="s">
        <v>19</v>
      </c>
      <c r="B46" s="50"/>
      <c r="C46" s="50"/>
      <c r="D46" s="50"/>
      <c r="E46" s="50"/>
      <c r="F46" s="50"/>
      <c r="G46" s="50"/>
      <c r="H46" s="50"/>
      <c r="I46" s="50"/>
      <c r="J46" s="50"/>
      <c r="K46" s="50"/>
      <c r="L46" s="50"/>
      <c r="M46" s="50"/>
      <c r="N46" s="50"/>
      <c r="O46" s="50"/>
      <c r="Q46" s="50"/>
      <c r="R46" s="50"/>
      <c r="S46" s="50"/>
      <c r="T46" s="50"/>
      <c r="U46" s="50"/>
      <c r="W46" s="50"/>
    </row>
    <row r="47" spans="1:23" s="6" customFormat="1" ht="13.5" customHeight="1">
      <c r="A47" s="6" t="s">
        <v>3</v>
      </c>
      <c r="B47" s="47" t="s">
        <v>79</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row>
    <row r="48" spans="1:23" s="6" customFormat="1">
      <c r="A48" s="6" t="s">
        <v>4</v>
      </c>
      <c r="B48" s="47" t="s">
        <v>79</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row>
    <row r="49" spans="1:23" s="6" customFormat="1">
      <c r="A49" s="6" t="s">
        <v>5</v>
      </c>
      <c r="B49" s="47" t="s">
        <v>79</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row>
    <row r="50" spans="1:23" s="6" customFormat="1" ht="42" customHeight="1">
      <c r="A50" s="5" t="s">
        <v>41</v>
      </c>
      <c r="B50" s="36"/>
      <c r="C50" s="36"/>
      <c r="D50" s="13"/>
      <c r="E50" s="36"/>
      <c r="F50" s="36"/>
      <c r="G50" s="36"/>
      <c r="H50" s="36"/>
      <c r="I50" s="36"/>
      <c r="J50" s="13"/>
      <c r="K50" s="36"/>
      <c r="L50" s="36"/>
      <c r="M50" s="36"/>
      <c r="N50" s="36"/>
      <c r="O50" s="34"/>
      <c r="Q50" s="36"/>
      <c r="R50" s="36"/>
      <c r="S50" s="36"/>
      <c r="T50" s="36"/>
      <c r="U50" s="34"/>
      <c r="W50" s="36"/>
    </row>
    <row r="51" spans="1:23"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row>
    <row r="52" spans="1:23" s="9" customFormat="1" ht="21" customHeight="1">
      <c r="A52" s="56" t="s">
        <v>118</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8153</v>
      </c>
      <c r="S52" s="44">
        <f>+'Income Statement non-IFRS'!S52</f>
        <v>8661</v>
      </c>
      <c r="T52" s="44">
        <f>+'Income Statement non-IFRS'!T52</f>
        <v>9837</v>
      </c>
      <c r="U52" s="44">
        <f>+'Income Statement non-IFRS'!U52</f>
        <v>35721</v>
      </c>
      <c r="W52" s="44">
        <f>+'Income Statement non-IFRS'!W52</f>
        <v>9843</v>
      </c>
    </row>
    <row r="53" spans="1:23" s="6" customFormat="1">
      <c r="B53" s="13"/>
      <c r="C53" s="13"/>
      <c r="D53" s="13"/>
      <c r="E53" s="13"/>
      <c r="F53" s="13"/>
      <c r="G53" s="13"/>
      <c r="H53" s="13"/>
      <c r="I53" s="13"/>
      <c r="J53" s="13"/>
      <c r="K53" s="13"/>
      <c r="L53" s="13"/>
      <c r="M53" s="13"/>
      <c r="N53" s="13"/>
      <c r="O53" s="34"/>
      <c r="Q53" s="13"/>
      <c r="R53" s="13"/>
      <c r="S53" s="13"/>
      <c r="T53" s="13"/>
      <c r="U53" s="34"/>
      <c r="W53" s="13"/>
    </row>
    <row r="54" spans="1:23" s="6" customFormat="1">
      <c r="A54" s="17"/>
      <c r="B54" s="18"/>
      <c r="C54" s="18"/>
      <c r="D54" s="18"/>
      <c r="E54" s="18"/>
      <c r="F54" s="18"/>
      <c r="G54" s="18"/>
      <c r="H54" s="18"/>
      <c r="I54" s="18"/>
      <c r="J54" s="18"/>
      <c r="K54" s="18"/>
      <c r="L54" s="18"/>
      <c r="M54" s="18"/>
      <c r="N54" s="18"/>
      <c r="O54" s="18"/>
      <c r="P54" s="18"/>
      <c r="Q54" s="18"/>
      <c r="R54" s="18"/>
      <c r="S54" s="18"/>
      <c r="T54" s="18"/>
      <c r="U54" s="18"/>
      <c r="V54" s="18"/>
      <c r="W54" s="18"/>
    </row>
    <row r="55" spans="1:23" s="6" customFormat="1">
      <c r="A55" s="57" t="s">
        <v>119</v>
      </c>
      <c r="B55" s="13"/>
      <c r="C55" s="13"/>
      <c r="D55" s="13"/>
      <c r="E55" s="13"/>
      <c r="F55" s="13"/>
      <c r="G55" s="13"/>
      <c r="H55" s="13"/>
      <c r="I55" s="13"/>
      <c r="J55" s="13"/>
      <c r="K55" s="13"/>
      <c r="L55" s="13"/>
      <c r="M55" s="13"/>
      <c r="O55" s="34"/>
      <c r="Q55" s="13"/>
      <c r="U55" s="34"/>
      <c r="W55" s="13"/>
    </row>
    <row r="56" spans="1:23" s="6" customFormat="1">
      <c r="B56" s="13"/>
      <c r="C56" s="13"/>
      <c r="D56" s="13"/>
      <c r="E56" s="13"/>
      <c r="F56" s="13"/>
      <c r="G56" s="13"/>
      <c r="H56" s="13"/>
      <c r="I56" s="13"/>
      <c r="J56" s="13"/>
      <c r="K56" s="13"/>
      <c r="L56" s="13"/>
      <c r="M56" s="13"/>
      <c r="O56" s="34"/>
      <c r="Q56" s="13"/>
      <c r="U56" s="34"/>
      <c r="W56" s="13"/>
    </row>
  </sheetData>
  <phoneticPr fontId="0" type="noConversion"/>
  <printOptions horizontalCentered="1"/>
  <pageMargins left="0.25" right="0.18" top="0.35" bottom="0.38" header="0.22" footer="0.28000000000000003"/>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W5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W1" sqref="W1"/>
    </sheetView>
  </sheetViews>
  <sheetFormatPr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customWidth="1"/>
    <col min="21" max="21" width="9.140625" style="34"/>
    <col min="22" max="22" width="4.5703125" customWidth="1"/>
    <col min="24" max="24" width="4.5703125" customWidth="1"/>
  </cols>
  <sheetData>
    <row r="1" spans="1:23" ht="20.25">
      <c r="A1" s="1" t="s">
        <v>98</v>
      </c>
    </row>
    <row r="2" spans="1:23" ht="12.75" customHeight="1">
      <c r="A2" s="2"/>
    </row>
    <row r="3" spans="1:23" ht="12.75" customHeight="1">
      <c r="A3" s="2" t="s">
        <v>44</v>
      </c>
    </row>
    <row r="4" spans="1:23">
      <c r="A4" s="2"/>
    </row>
    <row r="5" spans="1:23">
      <c r="A5" s="3" t="s">
        <v>10</v>
      </c>
      <c r="B5" s="4" t="s">
        <v>2</v>
      </c>
      <c r="C5" s="4" t="s">
        <v>11</v>
      </c>
      <c r="E5" s="4" t="s">
        <v>39</v>
      </c>
      <c r="F5" s="4" t="s">
        <v>38</v>
      </c>
      <c r="G5" s="4" t="s">
        <v>37</v>
      </c>
      <c r="H5" s="4" t="s">
        <v>36</v>
      </c>
      <c r="I5" s="4" t="s">
        <v>12</v>
      </c>
      <c r="K5" s="4" t="s">
        <v>16</v>
      </c>
      <c r="L5" s="4" t="s">
        <v>17</v>
      </c>
      <c r="M5" s="4" t="s">
        <v>18</v>
      </c>
      <c r="N5" s="4" t="s">
        <v>99</v>
      </c>
      <c r="O5" s="4" t="s">
        <v>100</v>
      </c>
      <c r="Q5" s="4" t="s">
        <v>105</v>
      </c>
      <c r="R5" s="4" t="s">
        <v>106</v>
      </c>
      <c r="S5" s="4" t="s">
        <v>110</v>
      </c>
      <c r="T5" s="4" t="s">
        <v>112</v>
      </c>
      <c r="U5" s="4" t="s">
        <v>113</v>
      </c>
      <c r="W5" s="4" t="s">
        <v>116</v>
      </c>
    </row>
    <row r="6" spans="1:23" ht="21" customHeight="1">
      <c r="A6" s="2" t="s">
        <v>60</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row>
    <row r="7" spans="1:23">
      <c r="A7" s="2" t="s">
        <v>61</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row>
    <row r="8" spans="1:23"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row>
    <row r="9" spans="1:23" s="6" customFormat="1" ht="12.75" customHeight="1">
      <c r="A9" s="6" t="s">
        <v>62</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row>
    <row r="10" spans="1:23" s="5" customFormat="1" ht="12.75" customHeight="1">
      <c r="A10" s="5" t="s">
        <v>63</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row>
    <row r="11" spans="1:23" s="6" customFormat="1" ht="18" customHeight="1">
      <c r="A11" s="6" t="s">
        <v>64</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row>
    <row r="12" spans="1:23" s="6" customFormat="1">
      <c r="A12" s="6" t="s">
        <v>65</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row>
    <row r="13" spans="1:23" s="7" customFormat="1" ht="18" customHeight="1">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row>
    <row r="14" spans="1:23" s="7" customFormat="1">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row>
    <row r="15" spans="1:23" s="7" customFormat="1">
      <c r="A15" s="14" t="s">
        <v>93</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row>
    <row r="16" spans="1:23"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row>
    <row r="17" spans="1:23"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row>
    <row r="18" spans="1:23" s="5" customFormat="1" ht="13.5" customHeight="1" collapsed="1">
      <c r="A18" s="5" t="s">
        <v>20</v>
      </c>
      <c r="B18" s="23">
        <f t="shared" ref="B18:C18" si="3">+SUM(B10:B17)</f>
        <v>269.89999999999998</v>
      </c>
      <c r="C18" s="23">
        <f t="shared" si="3"/>
        <v>316.2</v>
      </c>
      <c r="D18" s="23"/>
      <c r="E18" s="23">
        <f t="shared" ref="E18:I18" si="4">+SUM(E10:E17)</f>
        <v>65.100000000000051</v>
      </c>
      <c r="F18" s="23">
        <f t="shared" si="4"/>
        <v>72.199999999999932</v>
      </c>
      <c r="G18" s="23">
        <f t="shared" si="4"/>
        <v>67.800000000000011</v>
      </c>
      <c r="H18" s="23">
        <f t="shared" si="4"/>
        <v>129.39999999999998</v>
      </c>
      <c r="I18" s="23">
        <f t="shared" si="4"/>
        <v>334.50000000000028</v>
      </c>
      <c r="J18" s="23"/>
      <c r="K18" s="23">
        <f t="shared" ref="K18:O18" si="5">+SUM(K10:K17)</f>
        <v>70.200000000000017</v>
      </c>
      <c r="L18" s="23">
        <f t="shared" si="5"/>
        <v>81.799999999999983</v>
      </c>
      <c r="M18" s="23">
        <f t="shared" si="5"/>
        <v>75.899999999999949</v>
      </c>
      <c r="N18" s="23">
        <f t="shared" si="5"/>
        <v>114.10000000000004</v>
      </c>
      <c r="O18" s="23">
        <f t="shared" si="5"/>
        <v>342.00000000000023</v>
      </c>
      <c r="Q18" s="23">
        <f t="shared" ref="Q18:R18" si="6">+SUM(Q10:Q17)</f>
        <v>60.399999999999913</v>
      </c>
      <c r="R18" s="23">
        <f t="shared" si="6"/>
        <v>68.100000000000051</v>
      </c>
      <c r="S18" s="23">
        <f>+SUM(S10:S17)</f>
        <v>74.500000000000028</v>
      </c>
      <c r="T18" s="23">
        <f>+SUM(T10:T17)</f>
        <v>110.69999999999996</v>
      </c>
      <c r="U18" s="23">
        <f t="shared" ref="U18" si="7">+SUM(U10:U17)</f>
        <v>313.7000000000001</v>
      </c>
      <c r="W18" s="23">
        <f t="shared" ref="W18" si="8">+SUM(W10:W17)</f>
        <v>69.099999999999937</v>
      </c>
    </row>
    <row r="19" spans="1:23" s="7" customFormat="1">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row>
    <row r="20" spans="1:23" s="5" customFormat="1" ht="18" customHeight="1">
      <c r="A20" s="16" t="s">
        <v>66</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row>
    <row r="21" spans="1:23" s="5" customFormat="1" ht="12.75" customHeight="1">
      <c r="A21" s="16" t="s">
        <v>67</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row>
    <row r="22" spans="1:23" s="5" customFormat="1" ht="12.75" customHeight="1">
      <c r="A22" s="16" t="s">
        <v>68</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row>
    <row r="23" spans="1:23" s="5" customFormat="1" ht="21" customHeight="1" collapsed="1">
      <c r="A23" s="5" t="s">
        <v>86</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row>
    <row r="24" spans="1:23" s="11" customFormat="1" ht="21" customHeight="1">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row>
    <row r="25" spans="1:23"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row>
    <row r="26" spans="1:23" s="5" customFormat="1" ht="42" customHeight="1">
      <c r="A26" s="5" t="s">
        <v>75</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row>
    <row r="27" spans="1:23" s="6" customFormat="1">
      <c r="A27" s="6" t="s">
        <v>13</v>
      </c>
      <c r="B27" s="20">
        <v>593.20000000000005</v>
      </c>
      <c r="C27" s="20">
        <v>746.6</v>
      </c>
      <c r="D27" s="28"/>
      <c r="E27" s="20">
        <v>187.3</v>
      </c>
      <c r="F27" s="20">
        <v>193</v>
      </c>
      <c r="G27" s="20">
        <v>195.8</v>
      </c>
      <c r="H27" s="20">
        <v>249.3</v>
      </c>
      <c r="I27" s="6">
        <f>+E27+F27+G27+H27</f>
        <v>825.40000000000009</v>
      </c>
      <c r="J27" s="28"/>
      <c r="K27" s="20">
        <v>202.4</v>
      </c>
      <c r="L27" s="20">
        <v>211.6</v>
      </c>
      <c r="M27" s="20">
        <v>210.3</v>
      </c>
      <c r="N27" s="20">
        <v>257.3</v>
      </c>
      <c r="O27" s="6">
        <f>+K27+L27+M27+N27</f>
        <v>881.59999999999991</v>
      </c>
      <c r="Q27" s="20">
        <v>201.7</v>
      </c>
      <c r="R27" s="20">
        <v>206.8</v>
      </c>
      <c r="S27" s="20">
        <v>194.8</v>
      </c>
      <c r="T27" s="20">
        <v>237.2</v>
      </c>
      <c r="U27" s="6">
        <f>+Q27+R27+S27+T27</f>
        <v>840.5</v>
      </c>
      <c r="W27" s="20">
        <v>208.9</v>
      </c>
    </row>
    <row r="28" spans="1:23" s="6" customFormat="1" ht="13.5" customHeight="1">
      <c r="A28" s="6" t="s">
        <v>14</v>
      </c>
      <c r="B28" s="20">
        <v>410.2</v>
      </c>
      <c r="C28" s="20">
        <v>447.9</v>
      </c>
      <c r="D28" s="28"/>
      <c r="E28" s="20">
        <v>106.3</v>
      </c>
      <c r="F28" s="20">
        <v>111.1</v>
      </c>
      <c r="G28" s="20">
        <v>116.9</v>
      </c>
      <c r="H28" s="20">
        <v>152.6</v>
      </c>
      <c r="I28" s="6">
        <f>+E28+F28+G28+H28</f>
        <v>486.9</v>
      </c>
      <c r="J28" s="28"/>
      <c r="K28" s="20">
        <v>122.7</v>
      </c>
      <c r="L28" s="20">
        <v>126.6</v>
      </c>
      <c r="M28" s="20">
        <v>122.5</v>
      </c>
      <c r="N28" s="20">
        <v>150.69999999999999</v>
      </c>
      <c r="O28" s="6">
        <f>+K28+L28+M28+N28</f>
        <v>522.5</v>
      </c>
      <c r="Q28" s="20">
        <v>116.5</v>
      </c>
      <c r="R28" s="20">
        <v>117.9</v>
      </c>
      <c r="S28" s="20">
        <v>118.8</v>
      </c>
      <c r="T28" s="20">
        <v>134.30000000000001</v>
      </c>
      <c r="U28" s="6">
        <f>+Q28+R28+S28+T28</f>
        <v>487.5</v>
      </c>
      <c r="W28" s="20">
        <v>120.7</v>
      </c>
    </row>
    <row r="29" spans="1:23" s="6" customFormat="1">
      <c r="A29" s="6" t="s">
        <v>15</v>
      </c>
      <c r="B29" s="20">
        <v>87.3</v>
      </c>
      <c r="C29" s="20">
        <v>137.5</v>
      </c>
      <c r="D29" s="28"/>
      <c r="E29" s="20">
        <v>40.9</v>
      </c>
      <c r="F29" s="20">
        <v>42.3</v>
      </c>
      <c r="G29" s="20">
        <v>38.700000000000003</v>
      </c>
      <c r="H29" s="20">
        <v>50.9</v>
      </c>
      <c r="I29" s="6">
        <f>+E29+F29+G29+H29</f>
        <v>172.79999999999998</v>
      </c>
      <c r="J29" s="28"/>
      <c r="K29" s="20">
        <v>38.299999999999997</v>
      </c>
      <c r="L29" s="20">
        <v>43.3</v>
      </c>
      <c r="M29" s="20">
        <v>43.8</v>
      </c>
      <c r="N29" s="20">
        <v>53.7</v>
      </c>
      <c r="O29" s="6">
        <f>+K29+L29+M29+N29</f>
        <v>179.1</v>
      </c>
      <c r="Q29" s="20">
        <v>34.1</v>
      </c>
      <c r="R29" s="20">
        <v>40.1</v>
      </c>
      <c r="S29" s="20">
        <v>30</v>
      </c>
      <c r="T29" s="20">
        <v>48.6</v>
      </c>
      <c r="U29" s="6">
        <f>+Q29+R29+S29+T29</f>
        <v>152.80000000000001</v>
      </c>
      <c r="W29" s="20">
        <v>36.200000000000003</v>
      </c>
    </row>
    <row r="30" spans="1:23" s="6" customFormat="1">
      <c r="A30" s="6" t="s">
        <v>92</v>
      </c>
      <c r="B30" s="20">
        <v>199.5</v>
      </c>
      <c r="C30" s="20">
        <v>236.2</v>
      </c>
      <c r="D30" s="28"/>
      <c r="E30" s="20">
        <v>62.3</v>
      </c>
      <c r="F30" s="20">
        <v>63.4</v>
      </c>
      <c r="G30" s="20">
        <v>62.3</v>
      </c>
      <c r="H30" s="20">
        <v>67</v>
      </c>
      <c r="I30" s="6">
        <f>+E30+F30+G30+H30</f>
        <v>255</v>
      </c>
      <c r="J30" s="28"/>
      <c r="K30" s="20">
        <v>67.2</v>
      </c>
      <c r="L30" s="20">
        <v>66.400000000000006</v>
      </c>
      <c r="M30" s="20">
        <v>67.599999999999994</v>
      </c>
      <c r="N30" s="20">
        <v>75</v>
      </c>
      <c r="O30" s="6">
        <f>+K30+L30+M30+N30</f>
        <v>276.20000000000005</v>
      </c>
      <c r="Q30" s="20">
        <v>71.099999999999994</v>
      </c>
      <c r="R30" s="20">
        <v>64.8</v>
      </c>
      <c r="S30" s="20">
        <v>60.9</v>
      </c>
      <c r="T30" s="20">
        <v>64</v>
      </c>
      <c r="U30" s="6">
        <f>+Q30+R30+S30+T30</f>
        <v>260.79999999999995</v>
      </c>
      <c r="W30" s="20">
        <v>70.900000000000006</v>
      </c>
    </row>
    <row r="31" spans="1:23" s="5" customFormat="1" ht="21" customHeight="1">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Q31" s="25">
        <f>+SUM(Q32:Q34)</f>
        <v>310.7</v>
      </c>
      <c r="R31" s="25">
        <f>+SUM(R32:R34)</f>
        <v>311.2</v>
      </c>
      <c r="S31" s="25">
        <f>+SUM(S32:S34)</f>
        <v>291.8</v>
      </c>
      <c r="T31" s="25">
        <f>+SUM(T32:T34)</f>
        <v>339.1</v>
      </c>
      <c r="U31" s="25">
        <f>+SUM(U32:U34)</f>
        <v>1252.8000000000002</v>
      </c>
      <c r="W31" s="25">
        <f>+SUM(W32:W34)</f>
        <v>312</v>
      </c>
    </row>
    <row r="32" spans="1:23" s="6" customFormat="1" ht="13.5" customHeight="1">
      <c r="A32" s="6" t="s">
        <v>3</v>
      </c>
      <c r="B32" s="20">
        <v>286.3</v>
      </c>
      <c r="C32" s="20">
        <v>366.5</v>
      </c>
      <c r="D32" s="28"/>
      <c r="E32" s="20">
        <v>98</v>
      </c>
      <c r="F32" s="20">
        <v>95.1</v>
      </c>
      <c r="G32" s="20">
        <v>97</v>
      </c>
      <c r="H32" s="20">
        <v>107.8</v>
      </c>
      <c r="I32" s="6">
        <f>+E32+F32+G32+H32</f>
        <v>397.90000000000003</v>
      </c>
      <c r="J32" s="28"/>
      <c r="K32" s="20">
        <v>94.1</v>
      </c>
      <c r="L32" s="20">
        <v>95.9</v>
      </c>
      <c r="M32" s="20">
        <v>102.7</v>
      </c>
      <c r="N32" s="20">
        <v>119.2</v>
      </c>
      <c r="O32" s="6">
        <f>+K32+L32+M32+N32</f>
        <v>411.9</v>
      </c>
      <c r="Q32" s="20">
        <v>97.8</v>
      </c>
      <c r="R32" s="20">
        <v>96.6</v>
      </c>
      <c r="S32" s="20">
        <v>89.2</v>
      </c>
      <c r="T32" s="20">
        <v>103.3</v>
      </c>
      <c r="U32" s="6">
        <f>+Q32+R32+S32+T32</f>
        <v>386.9</v>
      </c>
      <c r="W32" s="20">
        <v>91.8</v>
      </c>
    </row>
    <row r="33" spans="1:23" s="6" customFormat="1">
      <c r="A33" s="6" t="s">
        <v>4</v>
      </c>
      <c r="B33" s="20">
        <v>441.8</v>
      </c>
      <c r="C33" s="20">
        <v>548.29999999999995</v>
      </c>
      <c r="D33" s="28"/>
      <c r="E33" s="20">
        <v>124.2</v>
      </c>
      <c r="F33" s="20">
        <v>142</v>
      </c>
      <c r="G33" s="20">
        <v>131.9</v>
      </c>
      <c r="H33" s="20">
        <v>186.2</v>
      </c>
      <c r="I33" s="6">
        <f>+E33+F33+G33+H33</f>
        <v>584.29999999999995</v>
      </c>
      <c r="J33" s="28"/>
      <c r="K33" s="20">
        <v>138.9</v>
      </c>
      <c r="L33" s="20">
        <v>157.1</v>
      </c>
      <c r="M33" s="20">
        <v>146.19999999999999</v>
      </c>
      <c r="N33" s="20">
        <v>178.8</v>
      </c>
      <c r="O33" s="6">
        <f>+K33+L33+M33+N33</f>
        <v>621</v>
      </c>
      <c r="Q33" s="20">
        <v>137.69999999999999</v>
      </c>
      <c r="R33" s="20">
        <v>144.19999999999999</v>
      </c>
      <c r="S33" s="20">
        <v>134.80000000000001</v>
      </c>
      <c r="T33" s="20">
        <v>161</v>
      </c>
      <c r="U33" s="6">
        <f>+Q33+R33+S33+T33</f>
        <v>577.70000000000005</v>
      </c>
      <c r="W33" s="20">
        <v>140.9</v>
      </c>
    </row>
    <row r="34" spans="1:23" s="6" customFormat="1">
      <c r="A34" s="6" t="s">
        <v>5</v>
      </c>
      <c r="B34" s="20">
        <v>215.5</v>
      </c>
      <c r="C34" s="20">
        <v>262.7</v>
      </c>
      <c r="D34" s="28"/>
      <c r="E34" s="20">
        <v>72.5</v>
      </c>
      <c r="F34" s="20">
        <v>71.7</v>
      </c>
      <c r="G34" s="20">
        <v>72.400000000000006</v>
      </c>
      <c r="H34" s="20">
        <v>77.099999999999994</v>
      </c>
      <c r="I34" s="6">
        <f>+E34+F34+G34+H34</f>
        <v>293.7</v>
      </c>
      <c r="J34" s="28"/>
      <c r="K34" s="20">
        <v>74.900000000000006</v>
      </c>
      <c r="L34" s="20">
        <v>73.2</v>
      </c>
      <c r="M34" s="20">
        <v>70.8</v>
      </c>
      <c r="N34" s="20">
        <v>86.4</v>
      </c>
      <c r="O34" s="6">
        <f>+K34+L34+M34+N34</f>
        <v>305.30000000000007</v>
      </c>
      <c r="Q34" s="20">
        <v>75.2</v>
      </c>
      <c r="R34" s="20">
        <v>70.400000000000006</v>
      </c>
      <c r="S34" s="20">
        <v>67.8</v>
      </c>
      <c r="T34" s="20">
        <v>74.8</v>
      </c>
      <c r="U34" s="6">
        <f>+Q34+R34+S34+T34</f>
        <v>288.20000000000005</v>
      </c>
      <c r="W34" s="20">
        <v>79.3</v>
      </c>
    </row>
    <row r="35" spans="1:23" s="6" customFormat="1" ht="42" customHeight="1">
      <c r="A35" s="5" t="s">
        <v>34</v>
      </c>
      <c r="B35" s="13"/>
      <c r="C35" s="13"/>
      <c r="D35" s="13"/>
      <c r="E35" s="13"/>
      <c r="F35" s="13"/>
      <c r="G35" s="13"/>
      <c r="H35" s="13"/>
      <c r="I35" s="13"/>
      <c r="J35" s="13"/>
      <c r="K35" s="13"/>
      <c r="L35" s="13"/>
      <c r="M35" s="13"/>
      <c r="N35" s="13"/>
      <c r="O35" s="34"/>
      <c r="Q35" s="13"/>
      <c r="R35" s="13"/>
      <c r="S35" s="13"/>
      <c r="T35" s="13"/>
      <c r="U35" s="34"/>
      <c r="W35" s="13"/>
    </row>
    <row r="36" spans="1:23" s="6" customFormat="1" ht="21" customHeight="1">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row>
    <row r="37" spans="1:23" s="6" customFormat="1" ht="12.75" customHeight="1">
      <c r="A37" s="16" t="s">
        <v>60</v>
      </c>
      <c r="B37" s="47" t="s">
        <v>79</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row>
    <row r="38" spans="1:23" s="6" customFormat="1" ht="12.75" customHeight="1">
      <c r="A38" s="16" t="s">
        <v>61</v>
      </c>
      <c r="B38" s="47" t="s">
        <v>79</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row>
    <row r="39" spans="1:23"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row>
    <row r="40" spans="1:23" s="6" customFormat="1">
      <c r="A40" s="6" t="s">
        <v>62</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row>
    <row r="41" spans="1:23" s="5" customFormat="1" ht="21" customHeight="1">
      <c r="A41" s="5" t="s">
        <v>75</v>
      </c>
      <c r="B41" s="50"/>
      <c r="C41" s="50"/>
      <c r="D41" s="50"/>
      <c r="E41" s="50"/>
      <c r="F41" s="50"/>
      <c r="G41" s="50"/>
      <c r="H41" s="50"/>
      <c r="I41" s="50"/>
      <c r="J41" s="50"/>
      <c r="K41" s="50"/>
      <c r="L41" s="50"/>
      <c r="M41" s="50"/>
      <c r="N41" s="50"/>
      <c r="O41" s="50"/>
      <c r="Q41" s="50"/>
      <c r="R41" s="50"/>
      <c r="S41" s="50"/>
      <c r="T41" s="50"/>
      <c r="U41" s="50"/>
      <c r="W41" s="50"/>
    </row>
    <row r="42" spans="1:23" s="6" customFormat="1">
      <c r="A42" s="6" t="s">
        <v>13</v>
      </c>
      <c r="B42" s="47" t="s">
        <v>79</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row>
    <row r="43" spans="1:23" s="6" customFormat="1" ht="13.5" customHeight="1">
      <c r="A43" s="6" t="s">
        <v>14</v>
      </c>
      <c r="B43" s="47" t="s">
        <v>79</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row>
    <row r="44" spans="1:23" s="6" customFormat="1">
      <c r="A44" s="6" t="s">
        <v>15</v>
      </c>
      <c r="B44" s="47" t="s">
        <v>79</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row>
    <row r="45" spans="1:23" s="6" customFormat="1">
      <c r="A45" s="6" t="s">
        <v>92</v>
      </c>
      <c r="B45" s="47" t="s">
        <v>79</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row>
    <row r="46" spans="1:23" s="5" customFormat="1" ht="21" customHeight="1">
      <c r="A46" s="5" t="s">
        <v>19</v>
      </c>
      <c r="B46" s="50"/>
      <c r="C46" s="50"/>
      <c r="D46" s="50"/>
      <c r="E46" s="50"/>
      <c r="F46" s="50"/>
      <c r="G46" s="50"/>
      <c r="H46" s="50"/>
      <c r="I46" s="50"/>
      <c r="J46" s="50"/>
      <c r="K46" s="50"/>
      <c r="L46" s="50"/>
      <c r="M46" s="50"/>
      <c r="N46" s="50"/>
      <c r="O46" s="50"/>
      <c r="Q46" s="50"/>
      <c r="R46" s="50"/>
      <c r="S46" s="50"/>
      <c r="T46" s="50"/>
      <c r="U46" s="50"/>
      <c r="W46" s="50"/>
    </row>
    <row r="47" spans="1:23"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row>
    <row r="48" spans="1:23"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row>
    <row r="49" spans="1:23"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row>
    <row r="50" spans="1:23" s="6" customFormat="1" ht="42" customHeight="1">
      <c r="A50" s="5" t="s">
        <v>41</v>
      </c>
      <c r="B50" s="36"/>
      <c r="C50" s="36"/>
      <c r="D50" s="13"/>
      <c r="E50" s="36"/>
      <c r="F50" s="36"/>
      <c r="G50" s="36"/>
      <c r="H50" s="36"/>
      <c r="I50" s="36"/>
      <c r="J50" s="13"/>
      <c r="K50" s="36"/>
      <c r="L50" s="36"/>
      <c r="M50" s="36"/>
      <c r="N50" s="36"/>
      <c r="O50" s="34"/>
      <c r="Q50" s="36"/>
      <c r="R50" s="36"/>
      <c r="S50" s="36"/>
      <c r="T50" s="36"/>
      <c r="U50" s="34"/>
      <c r="W50" s="36"/>
    </row>
    <row r="51" spans="1:23"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row>
    <row r="52" spans="1:23" s="9" customFormat="1" ht="21" customHeight="1">
      <c r="A52" s="56" t="s">
        <v>118</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8153</v>
      </c>
      <c r="S52" s="12">
        <v>8661</v>
      </c>
      <c r="T52" s="12">
        <v>9837</v>
      </c>
      <c r="U52" s="9">
        <f>+Q52+R52+S52+T52</f>
        <v>35721</v>
      </c>
      <c r="W52" s="12">
        <v>9843</v>
      </c>
    </row>
    <row r="53" spans="1:23" s="6" customFormat="1">
      <c r="B53" s="13"/>
      <c r="C53" s="13"/>
      <c r="D53" s="13"/>
      <c r="E53" s="13"/>
      <c r="F53" s="13"/>
      <c r="G53" s="13"/>
      <c r="H53" s="13"/>
      <c r="I53" s="13"/>
      <c r="J53" s="13"/>
      <c r="K53" s="13"/>
      <c r="L53" s="13"/>
      <c r="M53" s="13"/>
      <c r="N53" s="13"/>
      <c r="O53" s="34"/>
      <c r="U53" s="34"/>
    </row>
    <row r="54" spans="1:23" s="6" customFormat="1">
      <c r="A54" s="17"/>
      <c r="B54" s="18"/>
      <c r="C54" s="18"/>
      <c r="D54" s="18"/>
      <c r="E54" s="18"/>
      <c r="F54" s="18"/>
      <c r="G54" s="18"/>
      <c r="H54" s="18"/>
      <c r="I54" s="18"/>
      <c r="J54" s="18"/>
      <c r="K54" s="18"/>
      <c r="L54" s="18"/>
      <c r="M54" s="18"/>
      <c r="N54" s="18"/>
      <c r="O54" s="18"/>
      <c r="P54" s="18"/>
      <c r="Q54" s="18"/>
      <c r="R54" s="18"/>
      <c r="S54" s="18"/>
      <c r="T54" s="18"/>
      <c r="U54" s="18"/>
      <c r="V54" s="18"/>
      <c r="W54" s="18"/>
    </row>
    <row r="55" spans="1:23" s="6" customFormat="1" ht="12.75" customHeight="1">
      <c r="A55" s="57" t="s">
        <v>119</v>
      </c>
      <c r="B55" s="13"/>
      <c r="C55" s="13"/>
      <c r="D55" s="13"/>
      <c r="E55" s="13"/>
      <c r="F55" s="13"/>
      <c r="G55" s="13"/>
      <c r="H55" s="13"/>
      <c r="I55" s="13"/>
      <c r="J55" s="13"/>
      <c r="K55" s="13"/>
      <c r="L55" s="13"/>
      <c r="M55" s="13"/>
      <c r="O55" s="34"/>
      <c r="U55" s="34"/>
    </row>
    <row r="56" spans="1:23" s="6" customFormat="1" ht="70.5" customHeight="1">
      <c r="A56" s="59" t="s">
        <v>95</v>
      </c>
      <c r="B56" s="59"/>
      <c r="C56" s="59"/>
      <c r="D56" s="59"/>
      <c r="E56" s="59"/>
      <c r="F56" s="59"/>
      <c r="G56" s="59"/>
      <c r="H56" s="59"/>
      <c r="I56" s="59"/>
      <c r="J56" s="59"/>
      <c r="K56" s="59"/>
      <c r="L56" s="59"/>
      <c r="M56" s="59"/>
      <c r="N56" s="59"/>
      <c r="O56" s="59"/>
      <c r="P56" s="59"/>
      <c r="Q56" s="59"/>
      <c r="R56" s="59"/>
      <c r="S56" s="59"/>
      <c r="T56" s="59"/>
      <c r="U56" s="59"/>
      <c r="V56" s="59"/>
      <c r="W56" s="59"/>
    </row>
    <row r="57" spans="1:23" s="6" customFormat="1" ht="61.5" customHeight="1">
      <c r="A57" s="58" t="s">
        <v>94</v>
      </c>
      <c r="B57" s="58"/>
      <c r="C57" s="58"/>
      <c r="D57" s="58"/>
      <c r="E57" s="58"/>
      <c r="F57" s="58"/>
      <c r="G57" s="58"/>
      <c r="H57" s="58"/>
      <c r="I57" s="58"/>
      <c r="J57" s="58"/>
      <c r="K57" s="58"/>
      <c r="L57" s="58"/>
      <c r="M57" s="58"/>
      <c r="N57" s="58"/>
      <c r="O57" s="58"/>
      <c r="P57" s="58"/>
      <c r="Q57" s="58"/>
      <c r="R57" s="58"/>
      <c r="S57" s="58"/>
      <c r="T57" s="58"/>
      <c r="U57" s="58"/>
      <c r="V57" s="58"/>
      <c r="W57" s="58"/>
    </row>
  </sheetData>
  <mergeCells count="2">
    <mergeCell ref="A57:W57"/>
    <mergeCell ref="A56:W56"/>
  </mergeCells>
  <phoneticPr fontId="0" type="noConversion"/>
  <printOptions horizontalCentered="1"/>
  <pageMargins left="0.25" right="0.18" top="0.3" bottom="0.36" header="0.23" footer="0.35"/>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W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customWidth="1"/>
    <col min="22" max="22" width="4.5703125" customWidth="1"/>
    <col min="24" max="24" width="4.5703125" customWidth="1"/>
  </cols>
  <sheetData>
    <row r="1" spans="1:23" ht="20.25">
      <c r="A1" s="1" t="s">
        <v>104</v>
      </c>
      <c r="B1" s="1"/>
    </row>
    <row r="2" spans="1:23" ht="12.75" customHeight="1">
      <c r="A2" s="2"/>
      <c r="B2" s="2"/>
    </row>
    <row r="3" spans="1:23" ht="12.75" customHeight="1">
      <c r="A3" s="2" t="s">
        <v>43</v>
      </c>
      <c r="B3" s="2"/>
    </row>
    <row r="4" spans="1:23">
      <c r="A4" s="2"/>
      <c r="B4" s="2"/>
    </row>
    <row r="5" spans="1:23">
      <c r="A5" s="3" t="s">
        <v>10</v>
      </c>
      <c r="B5" s="4" t="s">
        <v>2</v>
      </c>
      <c r="C5" s="4" t="s">
        <v>11</v>
      </c>
      <c r="E5" s="4" t="s">
        <v>39</v>
      </c>
      <c r="F5" s="4" t="s">
        <v>38</v>
      </c>
      <c r="G5" s="4" t="s">
        <v>37</v>
      </c>
      <c r="H5" s="4" t="s">
        <v>36</v>
      </c>
      <c r="I5" s="4" t="s">
        <v>12</v>
      </c>
      <c r="K5" s="4" t="s">
        <v>16</v>
      </c>
      <c r="L5" s="4" t="s">
        <v>17</v>
      </c>
      <c r="M5" s="4" t="s">
        <v>18</v>
      </c>
      <c r="N5" s="4" t="s">
        <v>99</v>
      </c>
      <c r="O5" s="4" t="s">
        <v>100</v>
      </c>
      <c r="Q5" s="4" t="s">
        <v>105</v>
      </c>
      <c r="R5" s="4" t="s">
        <v>106</v>
      </c>
      <c r="S5" s="4" t="s">
        <v>110</v>
      </c>
      <c r="T5" s="4" t="s">
        <v>112</v>
      </c>
      <c r="U5" s="4" t="s">
        <v>113</v>
      </c>
      <c r="W5" s="4" t="s">
        <v>116</v>
      </c>
    </row>
    <row r="6" spans="1:23" s="5" customFormat="1" ht="21" customHeight="1">
      <c r="A6" s="5" t="s">
        <v>53</v>
      </c>
    </row>
    <row r="7" spans="1:23" s="8" customFormat="1" ht="12.75" customHeight="1">
      <c r="A7" s="19" t="s">
        <v>56</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row>
    <row r="8" spans="1:23" s="6" customFormat="1" ht="12.75" customHeight="1">
      <c r="A8" s="16" t="s">
        <v>54</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row>
    <row r="9" spans="1:23" s="6" customFormat="1" ht="12.75" customHeight="1">
      <c r="A9" s="16" t="s">
        <v>101</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row>
    <row r="10" spans="1:23" s="8" customFormat="1" ht="21" customHeight="1">
      <c r="A10" s="11" t="s">
        <v>20</v>
      </c>
      <c r="B10" s="24"/>
      <c r="C10" s="24"/>
      <c r="D10" s="24"/>
      <c r="E10" s="24"/>
      <c r="F10" s="24"/>
      <c r="G10" s="24"/>
      <c r="H10" s="24"/>
      <c r="I10" s="24"/>
      <c r="J10" s="24"/>
      <c r="K10" s="24"/>
      <c r="L10" s="24"/>
      <c r="M10" s="24"/>
      <c r="N10" s="24"/>
      <c r="O10" s="24"/>
      <c r="Q10" s="24"/>
      <c r="R10" s="24"/>
      <c r="S10" s="24"/>
      <c r="T10" s="24"/>
      <c r="U10" s="24"/>
      <c r="W10" s="24"/>
    </row>
    <row r="11" spans="1:23" s="6" customFormat="1" ht="12.75" customHeight="1">
      <c r="A11" s="16" t="s">
        <v>57</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row>
    <row r="12" spans="1:23" s="5" customFormat="1" ht="12.75" customHeight="1">
      <c r="A12" s="16" t="s">
        <v>54</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row>
    <row r="13" spans="1:23" s="5" customFormat="1" ht="12.75" customHeight="1">
      <c r="A13" s="16" t="s">
        <v>76</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row>
    <row r="14" spans="1:23" s="16" customFormat="1" ht="12.75" customHeight="1">
      <c r="A14" s="16" t="s">
        <v>55</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row>
    <row r="15" spans="1:23" s="16" customFormat="1" ht="12.75" customHeight="1">
      <c r="A15" s="51" t="s">
        <v>97</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row>
    <row r="16" spans="1:23" s="10" customFormat="1" ht="12.75" customHeight="1">
      <c r="A16" s="16" t="s">
        <v>102</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row>
    <row r="17" spans="1:23" s="6" customFormat="1" ht="21" customHeight="1">
      <c r="A17" s="5" t="s">
        <v>87</v>
      </c>
      <c r="B17" s="24"/>
      <c r="C17" s="24"/>
      <c r="D17" s="24"/>
      <c r="E17" s="24"/>
      <c r="F17" s="24"/>
      <c r="G17" s="24"/>
      <c r="H17" s="24"/>
      <c r="I17" s="24"/>
      <c r="J17" s="24"/>
      <c r="K17" s="24"/>
      <c r="L17" s="24"/>
      <c r="M17" s="24"/>
      <c r="N17" s="24"/>
      <c r="O17" s="24"/>
      <c r="Q17" s="24"/>
      <c r="R17" s="24"/>
      <c r="S17" s="24"/>
      <c r="T17" s="24"/>
      <c r="U17" s="24"/>
      <c r="W17" s="24"/>
    </row>
    <row r="18" spans="1:23" s="5" customFormat="1" ht="12.75" customHeight="1">
      <c r="A18" s="16" t="s">
        <v>58</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row>
    <row r="19" spans="1:23" ht="12.75" customHeight="1">
      <c r="A19" t="s">
        <v>54</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row>
    <row r="20" spans="1:23" ht="12.75" customHeight="1">
      <c r="A20" t="s">
        <v>76</v>
      </c>
      <c r="B20" s="24">
        <f t="shared" ref="B20:C22" si="0">+B13</f>
        <v>9.8000000000000007</v>
      </c>
      <c r="C20" s="24">
        <f t="shared" si="0"/>
        <v>27.5</v>
      </c>
      <c r="D20" s="24"/>
      <c r="E20" s="24">
        <f t="shared" ref="E20:I22" si="1">+E13</f>
        <v>7.7</v>
      </c>
      <c r="F20" s="24">
        <f t="shared" si="1"/>
        <v>8.3000000000000007</v>
      </c>
      <c r="G20" s="24">
        <f t="shared" si="1"/>
        <v>9.6999999999999993</v>
      </c>
      <c r="H20" s="24">
        <f t="shared" si="1"/>
        <v>9.6999999999999993</v>
      </c>
      <c r="I20" s="24">
        <f t="shared" si="1"/>
        <v>35.4</v>
      </c>
      <c r="J20" s="24"/>
      <c r="K20" s="24">
        <f t="shared" ref="K20:M22" si="2">+K13</f>
        <v>9.6</v>
      </c>
      <c r="L20" s="24">
        <f t="shared" si="2"/>
        <v>9</v>
      </c>
      <c r="M20" s="24">
        <f t="shared" si="2"/>
        <v>9.8000000000000007</v>
      </c>
      <c r="N20" s="24">
        <f t="shared" ref="N20:O22" si="3">+N13</f>
        <v>14.5</v>
      </c>
      <c r="O20" s="24">
        <f t="shared" si="3"/>
        <v>42.900000000000006</v>
      </c>
      <c r="Q20" s="24">
        <f t="shared" ref="Q20:R22" si="4">+Q13</f>
        <v>10.7</v>
      </c>
      <c r="R20" s="24">
        <f t="shared" si="4"/>
        <v>11.9</v>
      </c>
      <c r="S20" s="24">
        <f t="shared" ref="S20:U20" si="5">+S13</f>
        <v>9.6</v>
      </c>
      <c r="T20" s="24">
        <f t="shared" si="5"/>
        <v>9.4</v>
      </c>
      <c r="U20" s="24">
        <f t="shared" si="5"/>
        <v>41.6</v>
      </c>
      <c r="W20" s="24">
        <f t="shared" ref="W20" si="6">+W13</f>
        <v>9.6999999999999993</v>
      </c>
    </row>
    <row r="21" spans="1:23">
      <c r="A21" t="s">
        <v>55</v>
      </c>
      <c r="B21" s="24">
        <f t="shared" si="0"/>
        <v>22.4</v>
      </c>
      <c r="C21" s="24">
        <f t="shared" si="0"/>
        <v>20.7</v>
      </c>
      <c r="D21" s="24"/>
      <c r="E21" s="24">
        <f t="shared" si="1"/>
        <v>4.3</v>
      </c>
      <c r="F21" s="24">
        <f t="shared" si="1"/>
        <v>3.4</v>
      </c>
      <c r="G21" s="24">
        <f t="shared" si="1"/>
        <v>5.0999999999999996</v>
      </c>
      <c r="H21" s="24">
        <f t="shared" si="1"/>
        <v>5.0999999999999996</v>
      </c>
      <c r="I21" s="24">
        <f t="shared" si="1"/>
        <v>17.899999999999999</v>
      </c>
      <c r="J21" s="24"/>
      <c r="K21" s="24">
        <f t="shared" si="2"/>
        <v>5</v>
      </c>
      <c r="L21" s="24">
        <f t="shared" si="2"/>
        <v>4.8</v>
      </c>
      <c r="M21" s="24">
        <f t="shared" si="2"/>
        <v>4</v>
      </c>
      <c r="N21" s="24">
        <f t="shared" si="3"/>
        <v>8.1999999999999993</v>
      </c>
      <c r="O21" s="24">
        <f t="shared" si="3"/>
        <v>22</v>
      </c>
      <c r="Q21" s="24">
        <f t="shared" si="4"/>
        <v>6.4</v>
      </c>
      <c r="R21" s="24">
        <f t="shared" si="4"/>
        <v>6.4</v>
      </c>
      <c r="S21" s="24">
        <f t="shared" ref="S21:U21" si="7">+S14</f>
        <v>5.6</v>
      </c>
      <c r="T21" s="24">
        <f t="shared" si="7"/>
        <v>6.1</v>
      </c>
      <c r="U21" s="24">
        <f t="shared" si="7"/>
        <v>24.5</v>
      </c>
      <c r="W21" s="24">
        <f t="shared" ref="W21" si="8">+W14</f>
        <v>4.8</v>
      </c>
    </row>
    <row r="22" spans="1:23">
      <c r="A22" s="6" t="str">
        <f>+A15</f>
        <v xml:space="preserve"> + Other operating income and expense, net</v>
      </c>
      <c r="B22" s="24">
        <f t="shared" si="0"/>
        <v>0</v>
      </c>
      <c r="C22" s="24">
        <f t="shared" si="0"/>
        <v>10.6</v>
      </c>
      <c r="D22" s="24"/>
      <c r="E22" s="24">
        <f t="shared" si="1"/>
        <v>0</v>
      </c>
      <c r="F22" s="24">
        <f t="shared" si="1"/>
        <v>0</v>
      </c>
      <c r="G22" s="24">
        <f t="shared" si="1"/>
        <v>0</v>
      </c>
      <c r="H22" s="24">
        <f t="shared" si="1"/>
        <v>0</v>
      </c>
      <c r="I22" s="24">
        <f t="shared" si="1"/>
        <v>0</v>
      </c>
      <c r="J22" s="24"/>
      <c r="K22" s="24">
        <f t="shared" si="2"/>
        <v>-17.2</v>
      </c>
      <c r="L22" s="24">
        <f t="shared" si="2"/>
        <v>2.5</v>
      </c>
      <c r="M22" s="24">
        <f t="shared" si="2"/>
        <v>6.2</v>
      </c>
      <c r="N22" s="24">
        <f t="shared" si="3"/>
        <v>8.3000000000000007</v>
      </c>
      <c r="O22" s="24">
        <f t="shared" si="3"/>
        <v>-0.19999999999999929</v>
      </c>
      <c r="Q22" s="24">
        <f t="shared" si="4"/>
        <v>2.1</v>
      </c>
      <c r="R22" s="24">
        <f t="shared" si="4"/>
        <v>7.1</v>
      </c>
      <c r="S22" s="24">
        <f t="shared" ref="S22:U22" si="9">+S15</f>
        <v>2.5</v>
      </c>
      <c r="T22" s="24">
        <f t="shared" si="9"/>
        <v>3.4</v>
      </c>
      <c r="U22" s="24">
        <f t="shared" si="9"/>
        <v>15.1</v>
      </c>
      <c r="W22" s="24">
        <f t="shared" ref="W22" si="10">+W15</f>
        <v>5</v>
      </c>
    </row>
    <row r="23" spans="1:23">
      <c r="A23" s="54" t="s">
        <v>114</v>
      </c>
      <c r="B23" s="22">
        <v>-10.3</v>
      </c>
      <c r="C23" s="22">
        <v>-23.8</v>
      </c>
      <c r="D23" s="24"/>
      <c r="E23" s="22">
        <v>-4.4000000000000004</v>
      </c>
      <c r="F23" s="22">
        <v>-4.4000000000000004</v>
      </c>
      <c r="G23" s="22">
        <v>-4.5</v>
      </c>
      <c r="H23" s="22">
        <v>-6.3</v>
      </c>
      <c r="I23" s="24">
        <f>+SUM(E23:H23)</f>
        <v>-19.600000000000001</v>
      </c>
      <c r="J23" s="24"/>
      <c r="K23" s="22">
        <v>-6.3</v>
      </c>
      <c r="L23" s="22">
        <v>-4.4000000000000004</v>
      </c>
      <c r="M23" s="22">
        <v>-6.9</v>
      </c>
      <c r="N23" s="22">
        <v>-10.3</v>
      </c>
      <c r="O23" s="24">
        <f>+SUM(K23:N23)</f>
        <v>-27.900000000000002</v>
      </c>
      <c r="Q23" s="22">
        <v>-5.6</v>
      </c>
      <c r="R23" s="22">
        <v>-7.4</v>
      </c>
      <c r="S23" s="22">
        <v>-4</v>
      </c>
      <c r="T23" s="22">
        <v>-14.4</v>
      </c>
      <c r="U23" s="24">
        <f>+SUM(Q23:T23)</f>
        <v>-31.4</v>
      </c>
      <c r="W23" s="22">
        <v>-6.1</v>
      </c>
    </row>
    <row r="24" spans="1:23">
      <c r="A24" s="54" t="s">
        <v>111</v>
      </c>
      <c r="B24" s="22">
        <v>0</v>
      </c>
      <c r="C24" s="22">
        <v>-11.5</v>
      </c>
      <c r="D24" s="24"/>
      <c r="E24" s="22">
        <v>0</v>
      </c>
      <c r="F24" s="22">
        <v>0</v>
      </c>
      <c r="G24" s="22">
        <v>0</v>
      </c>
      <c r="H24" s="22">
        <v>0</v>
      </c>
      <c r="I24" s="24">
        <f>+SUM(E24:H24)</f>
        <v>0</v>
      </c>
      <c r="J24" s="24"/>
      <c r="K24" s="22">
        <v>0</v>
      </c>
      <c r="L24" s="22">
        <v>0</v>
      </c>
      <c r="M24" s="22">
        <v>0</v>
      </c>
      <c r="N24" s="22">
        <v>0</v>
      </c>
      <c r="O24" s="24">
        <f>+SUM(K24:N24)</f>
        <v>0</v>
      </c>
      <c r="Q24" s="22">
        <v>0</v>
      </c>
      <c r="R24" s="22">
        <v>0</v>
      </c>
      <c r="S24" s="22">
        <v>0</v>
      </c>
      <c r="T24" s="22">
        <v>0</v>
      </c>
      <c r="U24" s="24">
        <f>+SUM(Q24:T24)</f>
        <v>0</v>
      </c>
      <c r="W24" s="22">
        <v>0</v>
      </c>
    </row>
    <row r="25" spans="1:23">
      <c r="A25" t="s">
        <v>103</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row>
    <row r="29" spans="1:23">
      <c r="N29" s="31"/>
    </row>
  </sheetData>
  <phoneticPr fontId="0" type="noConversion"/>
  <printOptions horizontalCentered="1"/>
  <pageMargins left="0.25" right="0.18" top="1" bottom="1" header="0.5" footer="0.5"/>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W2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customWidth="1"/>
    <col min="22" max="22" width="4.5703125" customWidth="1"/>
    <col min="24" max="24" width="4.5703125" customWidth="1"/>
  </cols>
  <sheetData>
    <row r="1" spans="1:23" ht="20.25">
      <c r="A1" s="1" t="s">
        <v>40</v>
      </c>
      <c r="B1" s="1"/>
    </row>
    <row r="2" spans="1:23" ht="12.75" customHeight="1">
      <c r="A2" s="2"/>
      <c r="B2" s="2"/>
    </row>
    <row r="3" spans="1:23" ht="12.75" customHeight="1">
      <c r="A3" s="2" t="s">
        <v>43</v>
      </c>
      <c r="B3" s="2"/>
    </row>
    <row r="4" spans="1:23">
      <c r="A4" s="2"/>
      <c r="B4" s="2"/>
    </row>
    <row r="5" spans="1:23">
      <c r="A5" s="3" t="s">
        <v>10</v>
      </c>
      <c r="B5" s="4" t="s">
        <v>2</v>
      </c>
      <c r="C5" s="4" t="s">
        <v>11</v>
      </c>
      <c r="E5" s="4" t="s">
        <v>39</v>
      </c>
      <c r="F5" s="4" t="s">
        <v>38</v>
      </c>
      <c r="G5" s="4" t="s">
        <v>37</v>
      </c>
      <c r="H5" s="4" t="s">
        <v>36</v>
      </c>
      <c r="I5" s="4" t="s">
        <v>12</v>
      </c>
      <c r="K5" s="4" t="s">
        <v>16</v>
      </c>
      <c r="L5" s="4" t="s">
        <v>17</v>
      </c>
      <c r="M5" s="4" t="s">
        <v>18</v>
      </c>
      <c r="N5" s="4" t="s">
        <v>99</v>
      </c>
      <c r="O5" s="4" t="s">
        <v>100</v>
      </c>
      <c r="Q5" s="4" t="s">
        <v>105</v>
      </c>
      <c r="R5" s="4" t="s">
        <v>106</v>
      </c>
      <c r="S5" s="4" t="s">
        <v>110</v>
      </c>
      <c r="T5" s="4" t="s">
        <v>112</v>
      </c>
      <c r="U5" s="4" t="s">
        <v>113</v>
      </c>
      <c r="W5" s="4" t="s">
        <v>116</v>
      </c>
    </row>
    <row r="6" spans="1:23" s="5" customFormat="1" ht="21" customHeight="1">
      <c r="A6" s="5" t="s">
        <v>25</v>
      </c>
    </row>
    <row r="7" spans="1:23" s="8" customFormat="1" ht="18" customHeight="1">
      <c r="A7" s="8" t="s">
        <v>85</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row>
    <row r="8" spans="1:23" s="8" customFormat="1" ht="12.75" customHeight="1">
      <c r="A8" s="8" t="s">
        <v>84</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row>
    <row r="9" spans="1:23"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row>
    <row r="10" spans="1:23" s="6" customFormat="1">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row>
    <row r="11" spans="1:23" s="5" customFormat="1">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row>
    <row r="12" spans="1:23" s="8" customFormat="1" ht="18" customHeight="1">
      <c r="A12" s="53" t="s">
        <v>108</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row>
    <row r="13" spans="1:23" s="6" customFormat="1">
      <c r="A13" s="6" t="s">
        <v>77</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row>
    <row r="14" spans="1:23" s="6" customFormat="1">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row>
    <row r="15" spans="1:23"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row>
    <row r="16" spans="1:23" s="5" customFormat="1" ht="42" customHeight="1" thickTop="1">
      <c r="A16" s="5" t="s">
        <v>26</v>
      </c>
      <c r="B16" s="25"/>
      <c r="C16" s="25"/>
      <c r="D16" s="25"/>
      <c r="E16" s="25"/>
      <c r="F16" s="25"/>
      <c r="G16" s="25"/>
      <c r="H16" s="25"/>
      <c r="I16" s="25"/>
      <c r="J16" s="25"/>
      <c r="K16" s="25"/>
      <c r="L16" s="25"/>
      <c r="M16" s="25"/>
      <c r="N16" s="25"/>
      <c r="O16" s="25"/>
      <c r="Q16" s="25"/>
      <c r="R16" s="25"/>
      <c r="S16" s="25"/>
      <c r="T16" s="25"/>
      <c r="U16" s="25"/>
      <c r="W16" s="25"/>
    </row>
    <row r="17" spans="1:23" s="16" customFormat="1" ht="18" customHeight="1">
      <c r="A17" s="16" t="s">
        <v>96</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row>
    <row r="18" spans="1:23" s="5" customFormat="1" ht="12.75" customHeight="1">
      <c r="A18" s="16" t="s">
        <v>78</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row>
    <row r="19" spans="1:23" s="5" customFormat="1" ht="12.75" customHeight="1">
      <c r="A19" s="16" t="s">
        <v>30</v>
      </c>
      <c r="B19" s="22">
        <v>223.6</v>
      </c>
      <c r="C19" s="22">
        <v>166.9</v>
      </c>
      <c r="D19" s="34"/>
      <c r="E19" s="22">
        <v>182.1</v>
      </c>
      <c r="F19" s="22">
        <v>193.9</v>
      </c>
      <c r="G19" s="22">
        <v>208.4</v>
      </c>
      <c r="H19" s="22">
        <v>181.3</v>
      </c>
      <c r="I19" s="28">
        <f>+H19</f>
        <v>181.3</v>
      </c>
      <c r="J19" s="34"/>
      <c r="K19" s="22">
        <v>175.5</v>
      </c>
      <c r="L19" s="22">
        <v>187.3</v>
      </c>
      <c r="M19" s="22">
        <v>215.6</v>
      </c>
      <c r="N19" s="22">
        <v>202.2</v>
      </c>
      <c r="O19" s="28">
        <f>+N19</f>
        <v>202.2</v>
      </c>
      <c r="Q19" s="22">
        <v>166.9</v>
      </c>
      <c r="R19" s="22">
        <v>166.5</v>
      </c>
      <c r="S19" s="22">
        <v>181</v>
      </c>
      <c r="T19" s="22">
        <v>174.3</v>
      </c>
      <c r="U19" s="28">
        <f>+T19</f>
        <v>174.3</v>
      </c>
      <c r="W19" s="22">
        <v>192.9</v>
      </c>
    </row>
    <row r="20" spans="1:23" s="6" customFormat="1" ht="12.75" customHeight="1">
      <c r="A20" s="5" t="s">
        <v>31</v>
      </c>
      <c r="B20" s="23">
        <f>SUM(B17:B19)</f>
        <v>423.79999999999995</v>
      </c>
      <c r="C20" s="23">
        <f>SUM(C17:C19)</f>
        <v>392.4</v>
      </c>
      <c r="D20" s="28"/>
      <c r="E20" s="23">
        <f>SUM(E17:E19)</f>
        <v>429.2</v>
      </c>
      <c r="F20" s="23">
        <f>SUM(F17:F19)</f>
        <v>441.70000000000005</v>
      </c>
      <c r="G20" s="23">
        <f>SUM(G17:G19)</f>
        <v>441.20000000000005</v>
      </c>
      <c r="H20" s="23">
        <f>SUM(H17:H19)</f>
        <v>437.20000000000005</v>
      </c>
      <c r="I20" s="23">
        <f>SUM(I17:I19)</f>
        <v>437.20000000000005</v>
      </c>
      <c r="J20" s="28"/>
      <c r="K20" s="23">
        <f>SUM(K17:K19)</f>
        <v>443.4</v>
      </c>
      <c r="L20" s="23">
        <f>SUM(L17:L19)</f>
        <v>469.8</v>
      </c>
      <c r="M20" s="23">
        <f>SUM(M17:M19)</f>
        <v>512.29999999999995</v>
      </c>
      <c r="N20" s="23">
        <f>SUM(N17:N19)</f>
        <v>523</v>
      </c>
      <c r="O20" s="23">
        <f>SUM(O17:O19)</f>
        <v>523</v>
      </c>
      <c r="Q20" s="23">
        <f>SUM(Q17:Q19)</f>
        <v>507.29999999999995</v>
      </c>
      <c r="R20" s="23">
        <f>SUM(R17:R19)</f>
        <v>487.1</v>
      </c>
      <c r="S20" s="23">
        <f>SUM(S17:S19)</f>
        <v>480</v>
      </c>
      <c r="T20" s="23">
        <f>SUM(T17:T19)</f>
        <v>485.7</v>
      </c>
      <c r="U20" s="23">
        <f>SUM(U17:U19)</f>
        <v>485.7</v>
      </c>
      <c r="W20" s="23">
        <f>SUM(W17:W19)</f>
        <v>643.9</v>
      </c>
    </row>
    <row r="21" spans="1:23" s="10" customFormat="1" ht="18" customHeight="1">
      <c r="A21" s="6" t="s">
        <v>32</v>
      </c>
      <c r="B21" s="22">
        <v>0</v>
      </c>
      <c r="C21" s="22">
        <v>200</v>
      </c>
      <c r="D21" s="34"/>
      <c r="E21" s="22">
        <v>200</v>
      </c>
      <c r="F21" s="22">
        <v>200</v>
      </c>
      <c r="G21" s="22">
        <v>200</v>
      </c>
      <c r="H21" s="22">
        <v>200</v>
      </c>
      <c r="I21" s="28">
        <f>+H21</f>
        <v>200</v>
      </c>
      <c r="J21" s="34"/>
      <c r="K21" s="22">
        <v>200</v>
      </c>
      <c r="L21" s="22">
        <v>200</v>
      </c>
      <c r="M21" s="22">
        <v>200</v>
      </c>
      <c r="N21" s="22">
        <v>200.7</v>
      </c>
      <c r="O21" s="28">
        <f>+N21</f>
        <v>200.7</v>
      </c>
      <c r="Q21" s="22">
        <v>200.3</v>
      </c>
      <c r="R21" s="22">
        <v>200.2</v>
      </c>
      <c r="S21" s="22">
        <v>200.2</v>
      </c>
      <c r="T21" s="22">
        <v>200.1</v>
      </c>
      <c r="U21" s="28">
        <f>+T21</f>
        <v>200.1</v>
      </c>
      <c r="W21" s="22">
        <v>200.2</v>
      </c>
    </row>
    <row r="22" spans="1:23" s="10" customFormat="1" ht="12.75" customHeight="1">
      <c r="A22" s="6" t="s">
        <v>33</v>
      </c>
      <c r="B22" s="22">
        <v>49</v>
      </c>
      <c r="C22" s="22">
        <v>137</v>
      </c>
      <c r="D22" s="34"/>
      <c r="E22" s="22">
        <v>121.6</v>
      </c>
      <c r="F22" s="22">
        <v>141.19999999999999</v>
      </c>
      <c r="G22" s="22">
        <v>139.19999999999999</v>
      </c>
      <c r="H22" s="22">
        <v>104.9</v>
      </c>
      <c r="I22" s="28">
        <f>+H22</f>
        <v>104.9</v>
      </c>
      <c r="J22" s="34"/>
      <c r="K22" s="22">
        <v>99.3</v>
      </c>
      <c r="L22" s="22">
        <v>93.6</v>
      </c>
      <c r="M22" s="22">
        <v>95.1</v>
      </c>
      <c r="N22" s="22">
        <v>115.4</v>
      </c>
      <c r="O22" s="28">
        <f>+N22</f>
        <v>115.4</v>
      </c>
      <c r="Q22" s="22">
        <v>127.9</v>
      </c>
      <c r="R22" s="22">
        <v>124.1</v>
      </c>
      <c r="S22" s="22">
        <v>122.4</v>
      </c>
      <c r="T22" s="22">
        <v>165.1</v>
      </c>
      <c r="U22" s="28">
        <f>+T22</f>
        <v>165.1</v>
      </c>
      <c r="W22" s="22">
        <v>169.6</v>
      </c>
    </row>
    <row r="23" spans="1:23" s="6" customFormat="1" ht="12.75" customHeight="1">
      <c r="A23" s="6" t="s">
        <v>88</v>
      </c>
      <c r="B23" s="20">
        <v>885.9</v>
      </c>
      <c r="C23" s="20">
        <v>1013.3</v>
      </c>
      <c r="D23" s="31"/>
      <c r="E23" s="20">
        <v>1050.0999999999999</v>
      </c>
      <c r="F23" s="20">
        <v>1056</v>
      </c>
      <c r="G23" s="20">
        <v>1066</v>
      </c>
      <c r="H23" s="20">
        <v>1116.9000000000001</v>
      </c>
      <c r="I23" s="28">
        <f>+H23</f>
        <v>1116.9000000000001</v>
      </c>
      <c r="J23" s="31"/>
      <c r="K23" s="20">
        <v>1089.5999999999999</v>
      </c>
      <c r="L23" s="20">
        <v>1107.0999999999999</v>
      </c>
      <c r="M23" s="20">
        <v>1248.7</v>
      </c>
      <c r="N23" s="20">
        <v>1302.9000000000001</v>
      </c>
      <c r="O23" s="28">
        <f>+N23</f>
        <v>1302.9000000000001</v>
      </c>
      <c r="Q23" s="20">
        <v>1386.3</v>
      </c>
      <c r="R23" s="20">
        <v>1312.2</v>
      </c>
      <c r="S23" s="20">
        <f>1332.2+1.1</f>
        <v>1333.3</v>
      </c>
      <c r="T23" s="20">
        <f>1447.7+1.1</f>
        <v>1448.8</v>
      </c>
      <c r="U23" s="28">
        <f>+T23</f>
        <v>1448.8</v>
      </c>
      <c r="W23" s="20">
        <f>1556.7+0.9</f>
        <v>1557.6000000000001</v>
      </c>
    </row>
    <row r="24" spans="1:23" s="5" customFormat="1" ht="20.100000000000001" customHeight="1" thickBot="1">
      <c r="A24" s="5" t="s">
        <v>8</v>
      </c>
      <c r="B24" s="55">
        <f>SUM(B20:B23)</f>
        <v>1358.6999999999998</v>
      </c>
      <c r="C24" s="55">
        <f>SUM(C20:C23)</f>
        <v>1742.6999999999998</v>
      </c>
      <c r="D24" s="25"/>
      <c r="E24" s="55">
        <f>SUM(E20:E23)</f>
        <v>1800.9</v>
      </c>
      <c r="F24" s="55">
        <f>SUM(F20:F23)</f>
        <v>1838.9</v>
      </c>
      <c r="G24" s="55">
        <f>SUM(G20:G23)</f>
        <v>1846.4</v>
      </c>
      <c r="H24" s="55">
        <f>SUM(H20:H23)</f>
        <v>1859</v>
      </c>
      <c r="I24" s="55">
        <f>SUM(I20:I23)</f>
        <v>1859</v>
      </c>
      <c r="J24" s="25"/>
      <c r="K24" s="55">
        <f>SUM(K20:K23)</f>
        <v>1832.2999999999997</v>
      </c>
      <c r="L24" s="55">
        <f>SUM(L20:L23)</f>
        <v>1870.5</v>
      </c>
      <c r="M24" s="55">
        <f>SUM(M20:M23)</f>
        <v>2056.1</v>
      </c>
      <c r="N24" s="55">
        <f>SUM(N20:N23)</f>
        <v>2142</v>
      </c>
      <c r="O24" s="55">
        <f>SUM(O20:O23)</f>
        <v>2142</v>
      </c>
      <c r="Q24" s="55">
        <f>SUM(Q20:Q23)</f>
        <v>2221.7999999999997</v>
      </c>
      <c r="R24" s="55">
        <f>SUM(R20:R23)</f>
        <v>2123.6</v>
      </c>
      <c r="S24" s="55">
        <f>SUM(S20:S23)</f>
        <v>2135.9</v>
      </c>
      <c r="T24" s="55">
        <f>SUM(T20:T23)</f>
        <v>2299.6999999999998</v>
      </c>
      <c r="U24" s="55">
        <f>SUM(U20:U23)</f>
        <v>2299.6999999999998</v>
      </c>
      <c r="W24" s="55">
        <f>SUM(W20:W23)</f>
        <v>2571.3000000000002</v>
      </c>
    </row>
    <row r="25" spans="1:23" ht="13.5" thickTop="1">
      <c r="B25" s="24"/>
    </row>
    <row r="26" spans="1:23">
      <c r="B26" s="24"/>
    </row>
    <row r="27" spans="1:23">
      <c r="B27" s="24"/>
    </row>
  </sheetData>
  <phoneticPr fontId="0" type="noConversion"/>
  <printOptions horizontalCentered="1"/>
  <pageMargins left="0.25" right="0.18" top="1" bottom="1" header="0.5" footer="0.5"/>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W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customWidth="1"/>
    <col min="22" max="22" width="4.5703125" customWidth="1"/>
    <col min="24" max="24" width="4.5703125" customWidth="1"/>
  </cols>
  <sheetData>
    <row r="1" spans="1:23" ht="20.25">
      <c r="A1" s="1" t="s">
        <v>42</v>
      </c>
      <c r="B1" s="1"/>
    </row>
    <row r="2" spans="1:23" ht="12.75" customHeight="1">
      <c r="A2" s="2"/>
      <c r="B2" s="2"/>
    </row>
    <row r="3" spans="1:23" ht="12.75" customHeight="1">
      <c r="A3" s="2" t="s">
        <v>43</v>
      </c>
      <c r="B3" s="2"/>
    </row>
    <row r="4" spans="1:23">
      <c r="A4" s="2"/>
      <c r="B4" s="2"/>
    </row>
    <row r="5" spans="1:23">
      <c r="A5" s="3" t="s">
        <v>10</v>
      </c>
      <c r="B5" s="4" t="s">
        <v>2</v>
      </c>
      <c r="C5" s="4" t="s">
        <v>11</v>
      </c>
      <c r="E5" s="4" t="s">
        <v>39</v>
      </c>
      <c r="F5" s="4" t="s">
        <v>38</v>
      </c>
      <c r="G5" s="4" t="s">
        <v>37</v>
      </c>
      <c r="H5" s="4" t="s">
        <v>36</v>
      </c>
      <c r="I5" s="4" t="s">
        <v>12</v>
      </c>
      <c r="K5" s="4" t="s">
        <v>16</v>
      </c>
      <c r="L5" s="4" t="s">
        <v>17</v>
      </c>
      <c r="M5" s="4" t="s">
        <v>18</v>
      </c>
      <c r="N5" s="4" t="s">
        <v>99</v>
      </c>
      <c r="O5" s="4" t="s">
        <v>100</v>
      </c>
      <c r="Q5" s="4" t="s">
        <v>105</v>
      </c>
      <c r="R5" s="4" t="s">
        <v>106</v>
      </c>
      <c r="S5" s="4" t="s">
        <v>110</v>
      </c>
      <c r="T5" s="4" t="s">
        <v>112</v>
      </c>
      <c r="U5" s="4" t="s">
        <v>113</v>
      </c>
      <c r="W5" s="4" t="s">
        <v>116</v>
      </c>
    </row>
    <row r="6" spans="1:23" s="5" customFormat="1" ht="21" customHeight="1">
      <c r="A6" s="16" t="s">
        <v>89</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row>
    <row r="7" spans="1:23" s="5" customFormat="1" ht="12.75" customHeight="1">
      <c r="A7" s="16" t="s">
        <v>68</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row>
    <row r="8" spans="1:23" s="5" customFormat="1" ht="12.75" customHeight="1">
      <c r="A8" s="16" t="s">
        <v>91</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row>
    <row r="9" spans="1:23" s="8" customFormat="1" ht="12.75" customHeight="1">
      <c r="A9" s="53" t="s">
        <v>109</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row>
    <row r="10" spans="1:23" s="6" customFormat="1" ht="12.75" customHeight="1">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row>
    <row r="11" spans="1:23" s="6" customFormat="1" ht="12.75" customHeight="1">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row>
    <row r="12" spans="1:23" s="5" customFormat="1" ht="12.75" customHeight="1">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row>
    <row r="13" spans="1:23" s="8" customFormat="1" ht="12.75" customHeight="1">
      <c r="A13" s="11" t="s">
        <v>72</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row>
    <row r="14" spans="1:23" s="6" customFormat="1" ht="21" customHeight="1">
      <c r="A14" s="16" t="s">
        <v>90</v>
      </c>
      <c r="B14" s="21">
        <v>-372.6</v>
      </c>
      <c r="C14" s="21">
        <v>-286.7</v>
      </c>
      <c r="D14" s="28"/>
      <c r="E14" s="21">
        <v>-6.7</v>
      </c>
      <c r="F14" s="21">
        <v>-53.3</v>
      </c>
      <c r="G14" s="21">
        <v>-30.3</v>
      </c>
      <c r="H14" s="21">
        <v>-15.7</v>
      </c>
      <c r="I14" s="24">
        <f>+SUM(E14:H14)</f>
        <v>-106</v>
      </c>
      <c r="J14" s="28"/>
      <c r="K14" s="21">
        <v>-10.3</v>
      </c>
      <c r="L14" s="21">
        <v>-14.3</v>
      </c>
      <c r="M14" s="21">
        <v>-42</v>
      </c>
      <c r="N14" s="21">
        <v>-16</v>
      </c>
      <c r="O14" s="24">
        <f>+SUM(K14:N14)</f>
        <v>-82.6</v>
      </c>
      <c r="Q14" s="21">
        <v>-6.4</v>
      </c>
      <c r="R14" s="21">
        <v>-10.4</v>
      </c>
      <c r="S14" s="21">
        <v>-1.6</v>
      </c>
      <c r="T14" s="21">
        <v>-4.3</v>
      </c>
      <c r="U14" s="24">
        <f>+SUM(Q14:T14)</f>
        <v>-22.700000000000003</v>
      </c>
      <c r="W14" s="21">
        <v>-329.8</v>
      </c>
    </row>
    <row r="15" spans="1:23" s="5" customFormat="1" ht="12.75" customHeight="1">
      <c r="A15" s="52" t="s">
        <v>107</v>
      </c>
      <c r="B15" s="22">
        <v>21.1</v>
      </c>
      <c r="C15" s="22">
        <v>0</v>
      </c>
      <c r="D15" s="24"/>
      <c r="E15" s="22">
        <v>0</v>
      </c>
      <c r="F15" s="22">
        <v>0</v>
      </c>
      <c r="G15" s="22">
        <v>0.1</v>
      </c>
      <c r="H15" s="22">
        <v>0.1</v>
      </c>
      <c r="I15" s="24">
        <f>+SUM(E15:H15)</f>
        <v>0.2</v>
      </c>
      <c r="J15" s="24"/>
      <c r="K15" s="22">
        <v>36.200000000000003</v>
      </c>
      <c r="L15" s="22">
        <v>-0.2</v>
      </c>
      <c r="M15" s="22">
        <v>0.6</v>
      </c>
      <c r="N15" s="22">
        <v>0.1</v>
      </c>
      <c r="O15" s="24">
        <f>+SUM(K15:N15)</f>
        <v>36.700000000000003</v>
      </c>
      <c r="Q15" s="22">
        <v>0.2</v>
      </c>
      <c r="R15" s="22">
        <v>0.3</v>
      </c>
      <c r="S15" s="22">
        <v>0</v>
      </c>
      <c r="T15" s="22">
        <v>0</v>
      </c>
      <c r="U15" s="24">
        <f>+SUM(Q15:T15)</f>
        <v>0.5</v>
      </c>
      <c r="W15" s="22">
        <v>0.2</v>
      </c>
    </row>
    <row r="16" spans="1:23" s="5" customFormat="1" ht="12.75" customHeight="1">
      <c r="A16" s="52" t="s">
        <v>117</v>
      </c>
      <c r="B16" s="22">
        <v>-2.1</v>
      </c>
      <c r="C16" s="22">
        <v>18</v>
      </c>
      <c r="D16" s="24"/>
      <c r="E16" s="22">
        <v>2.7</v>
      </c>
      <c r="F16" s="22">
        <v>12.1</v>
      </c>
      <c r="G16" s="22">
        <v>11.1</v>
      </c>
      <c r="H16" s="22">
        <v>-6.8</v>
      </c>
      <c r="I16" s="24">
        <f>+SUM(E16:H16)</f>
        <v>19.099999999999998</v>
      </c>
      <c r="J16" s="24"/>
      <c r="K16" s="22">
        <v>1</v>
      </c>
      <c r="L16" s="22">
        <v>-58.2</v>
      </c>
      <c r="M16" s="22">
        <v>19</v>
      </c>
      <c r="N16" s="22">
        <v>21.4</v>
      </c>
      <c r="O16" s="24">
        <f>+SUM(K16:N16)</f>
        <v>-16.800000000000004</v>
      </c>
      <c r="Q16" s="22">
        <v>-0.6</v>
      </c>
      <c r="R16" s="22">
        <v>-41.5</v>
      </c>
      <c r="S16" s="22">
        <v>-56.7</v>
      </c>
      <c r="T16" s="22">
        <v>25</v>
      </c>
      <c r="U16" s="24">
        <f>+SUM(Q16:T16)</f>
        <v>-73.800000000000011</v>
      </c>
      <c r="W16" s="22">
        <v>19.2</v>
      </c>
    </row>
    <row r="17" spans="1:23" s="5" customFormat="1" ht="12.75" customHeight="1">
      <c r="A17" s="16" t="s">
        <v>48</v>
      </c>
      <c r="B17" s="22">
        <v>-2.2000000000000002</v>
      </c>
      <c r="C17" s="22">
        <v>0.10000000000000142</v>
      </c>
      <c r="D17" s="24"/>
      <c r="E17" s="22">
        <v>0</v>
      </c>
      <c r="F17" s="22">
        <v>-0.6</v>
      </c>
      <c r="G17" s="22">
        <v>0.1</v>
      </c>
      <c r="H17" s="22">
        <v>0.4</v>
      </c>
      <c r="I17" s="24">
        <f>+SUM(E17:H17)</f>
        <v>-9.9999999999999978E-2</v>
      </c>
      <c r="J17" s="24"/>
      <c r="K17" s="22">
        <v>-0.2</v>
      </c>
      <c r="L17" s="22">
        <v>0.5</v>
      </c>
      <c r="M17" s="22">
        <v>-0.6</v>
      </c>
      <c r="N17" s="22">
        <v>0.2</v>
      </c>
      <c r="O17" s="24">
        <f>+SUM(K17:N17)</f>
        <v>-9.9999999999999978E-2</v>
      </c>
      <c r="Q17" s="22">
        <v>-0.2</v>
      </c>
      <c r="R17" s="22">
        <v>0.2</v>
      </c>
      <c r="S17" s="22">
        <v>0.3</v>
      </c>
      <c r="T17" s="22">
        <v>0.1</v>
      </c>
      <c r="U17" s="24">
        <f>+SUM(Q17:T17)</f>
        <v>0.4</v>
      </c>
      <c r="W17" s="22">
        <v>0</v>
      </c>
    </row>
    <row r="18" spans="1:23" s="16" customFormat="1" ht="12.75" customHeight="1">
      <c r="A18" s="5" t="s">
        <v>73</v>
      </c>
      <c r="B18" s="23">
        <f>SUM(B14:B17)</f>
        <v>-355.8</v>
      </c>
      <c r="C18" s="23">
        <f>SUM(C14:C17)</f>
        <v>-268.59999999999997</v>
      </c>
      <c r="D18" s="24"/>
      <c r="E18" s="23">
        <f>SUM(E14:E17)</f>
        <v>-4</v>
      </c>
      <c r="F18" s="23">
        <f>SUM(F14:F17)</f>
        <v>-41.8</v>
      </c>
      <c r="G18" s="23">
        <f>SUM(G14:G17)</f>
        <v>-19</v>
      </c>
      <c r="H18" s="23">
        <f>SUM(H14:H17)</f>
        <v>-22</v>
      </c>
      <c r="I18" s="23">
        <f>SUM(I14:I17)</f>
        <v>-86.8</v>
      </c>
      <c r="J18" s="24"/>
      <c r="K18" s="23">
        <f>SUM(K14:K17)</f>
        <v>26.700000000000003</v>
      </c>
      <c r="L18" s="23">
        <f>SUM(L14:L17)</f>
        <v>-72.2</v>
      </c>
      <c r="M18" s="23">
        <f>SUM(M14:M17)</f>
        <v>-23</v>
      </c>
      <c r="N18" s="23">
        <f>SUM(N14:N17)</f>
        <v>5.6999999999999984</v>
      </c>
      <c r="O18" s="23">
        <f>SUM(O14:O17)</f>
        <v>-62.8</v>
      </c>
      <c r="Q18" s="23">
        <f>SUM(Q14:Q17)</f>
        <v>-7</v>
      </c>
      <c r="R18" s="23">
        <f>SUM(R14:R17)</f>
        <v>-51.4</v>
      </c>
      <c r="S18" s="23">
        <f>SUM(S14:S17)</f>
        <v>-58.000000000000007</v>
      </c>
      <c r="T18" s="23">
        <f>SUM(T14:T17)</f>
        <v>20.8</v>
      </c>
      <c r="U18" s="23">
        <f>SUM(U14:U17)</f>
        <v>-95.600000000000009</v>
      </c>
      <c r="W18" s="23">
        <f>SUM(W14:W17)</f>
        <v>-310.40000000000003</v>
      </c>
    </row>
    <row r="19" spans="1:23" s="5" customFormat="1" ht="21" customHeight="1">
      <c r="A19" s="16" t="s">
        <v>49</v>
      </c>
      <c r="B19" s="22">
        <v>0</v>
      </c>
      <c r="C19" s="22">
        <v>200</v>
      </c>
      <c r="D19" s="24"/>
      <c r="E19" s="22">
        <v>0</v>
      </c>
      <c r="F19" s="22">
        <v>0</v>
      </c>
      <c r="G19" s="22">
        <v>0</v>
      </c>
      <c r="H19" s="22">
        <v>0</v>
      </c>
      <c r="I19" s="24">
        <f>+SUM(E19:H19)</f>
        <v>0</v>
      </c>
      <c r="J19" s="24"/>
      <c r="K19" s="22">
        <v>0</v>
      </c>
      <c r="L19" s="22">
        <v>0</v>
      </c>
      <c r="M19" s="22">
        <v>0</v>
      </c>
      <c r="N19" s="22">
        <v>0</v>
      </c>
      <c r="O19" s="24">
        <f>+SUM(K19:N19)</f>
        <v>0</v>
      </c>
      <c r="Q19" s="22">
        <v>0</v>
      </c>
      <c r="R19" s="22">
        <v>0</v>
      </c>
      <c r="S19" s="22">
        <v>-0.1</v>
      </c>
      <c r="T19" s="22">
        <v>0</v>
      </c>
      <c r="U19" s="24">
        <f>+SUM(Q19:T19)</f>
        <v>-0.1</v>
      </c>
      <c r="W19" s="22">
        <v>0</v>
      </c>
    </row>
    <row r="20" spans="1:23" s="6" customFormat="1" ht="12.75" customHeight="1">
      <c r="A20" s="16" t="s">
        <v>50</v>
      </c>
      <c r="B20" s="22">
        <v>0</v>
      </c>
      <c r="C20" s="22">
        <v>0</v>
      </c>
      <c r="D20" s="24"/>
      <c r="E20" s="22">
        <v>0</v>
      </c>
      <c r="F20" s="22">
        <v>0</v>
      </c>
      <c r="G20" s="22">
        <v>0</v>
      </c>
      <c r="H20" s="22">
        <v>0</v>
      </c>
      <c r="I20" s="24">
        <f>+SUM(E20:H20)</f>
        <v>0</v>
      </c>
      <c r="J20" s="24"/>
      <c r="K20" s="22">
        <v>-35</v>
      </c>
      <c r="L20" s="22">
        <v>0</v>
      </c>
      <c r="M20" s="22">
        <v>0</v>
      </c>
      <c r="N20" s="22">
        <v>-44</v>
      </c>
      <c r="O20" s="24">
        <f>+SUM(K20:N20)</f>
        <v>-79</v>
      </c>
      <c r="Q20" s="22">
        <v>0</v>
      </c>
      <c r="R20" s="22">
        <v>0</v>
      </c>
      <c r="S20" s="22">
        <v>0</v>
      </c>
      <c r="T20" s="22">
        <v>0</v>
      </c>
      <c r="U20" s="24">
        <f>+SUM(Q20:T20)</f>
        <v>0</v>
      </c>
      <c r="W20" s="22">
        <v>-1.5</v>
      </c>
    </row>
    <row r="21" spans="1:23" s="10" customFormat="1" ht="12.75" customHeight="1">
      <c r="A21" s="52" t="s">
        <v>115</v>
      </c>
      <c r="B21" s="22">
        <v>29.3</v>
      </c>
      <c r="C21" s="22">
        <v>23.8</v>
      </c>
      <c r="D21" s="24"/>
      <c r="E21" s="22">
        <v>5.2</v>
      </c>
      <c r="F21" s="22">
        <v>22.6</v>
      </c>
      <c r="G21" s="22">
        <v>10.199999999999999</v>
      </c>
      <c r="H21" s="22">
        <v>9</v>
      </c>
      <c r="I21" s="24">
        <f>+SUM(E21:H21)</f>
        <v>47</v>
      </c>
      <c r="J21" s="24"/>
      <c r="K21" s="22">
        <v>4.2</v>
      </c>
      <c r="L21" s="22">
        <v>19.100000000000001</v>
      </c>
      <c r="M21" s="22">
        <v>19.5</v>
      </c>
      <c r="N21" s="22">
        <v>14.7</v>
      </c>
      <c r="O21" s="24">
        <f>+SUM(K21:N21)</f>
        <v>57.5</v>
      </c>
      <c r="Q21" s="22">
        <v>0.3</v>
      </c>
      <c r="R21" s="22">
        <v>0.2</v>
      </c>
      <c r="S21" s="22">
        <v>1.5</v>
      </c>
      <c r="T21" s="22">
        <v>13.5</v>
      </c>
      <c r="U21" s="24">
        <f>+SUM(Q21:T21)</f>
        <v>15.5</v>
      </c>
      <c r="W21" s="22">
        <v>2.2000000000000002</v>
      </c>
    </row>
    <row r="22" spans="1:23" s="10" customFormat="1" ht="12.75" customHeight="1">
      <c r="A22" s="16" t="s">
        <v>51</v>
      </c>
      <c r="B22" s="22">
        <v>-43.1</v>
      </c>
      <c r="C22" s="22">
        <v>-48.2</v>
      </c>
      <c r="D22" s="24"/>
      <c r="E22" s="22">
        <v>0</v>
      </c>
      <c r="F22" s="22">
        <v>-50.8</v>
      </c>
      <c r="G22" s="22">
        <v>0</v>
      </c>
      <c r="H22" s="22">
        <v>0</v>
      </c>
      <c r="I22" s="24">
        <f>+SUM(E22:H22)</f>
        <v>-50.8</v>
      </c>
      <c r="J22" s="24"/>
      <c r="K22" s="22">
        <v>0</v>
      </c>
      <c r="L22" s="22">
        <v>-53.7</v>
      </c>
      <c r="M22" s="22">
        <v>0</v>
      </c>
      <c r="N22" s="22">
        <v>0</v>
      </c>
      <c r="O22" s="24">
        <f>+SUM(K22:N22)</f>
        <v>-53.7</v>
      </c>
      <c r="Q22" s="22">
        <v>0</v>
      </c>
      <c r="R22" s="22">
        <v>-54.8</v>
      </c>
      <c r="S22" s="22">
        <v>0</v>
      </c>
      <c r="T22" s="22">
        <v>0</v>
      </c>
      <c r="U22" s="24">
        <f>+SUM(Q22:T22)</f>
        <v>-54.8</v>
      </c>
      <c r="W22" s="22">
        <v>0</v>
      </c>
    </row>
    <row r="23" spans="1:23" s="6" customFormat="1" ht="12.75" customHeight="1">
      <c r="A23" s="16" t="s">
        <v>52</v>
      </c>
      <c r="B23" s="22">
        <v>-1.9</v>
      </c>
      <c r="C23" s="22">
        <v>-1.7</v>
      </c>
      <c r="D23" s="24"/>
      <c r="E23" s="22">
        <v>-0.4</v>
      </c>
      <c r="F23" s="22">
        <v>0</v>
      </c>
      <c r="G23" s="22">
        <v>0</v>
      </c>
      <c r="H23" s="22">
        <v>0</v>
      </c>
      <c r="I23" s="24">
        <f>+SUM(E23:H23)</f>
        <v>-0.4</v>
      </c>
      <c r="J23" s="24"/>
      <c r="K23" s="22">
        <v>0</v>
      </c>
      <c r="L23" s="22">
        <v>0</v>
      </c>
      <c r="M23" s="22">
        <v>0</v>
      </c>
      <c r="N23" s="22">
        <v>0</v>
      </c>
      <c r="O23" s="24">
        <f>+SUM(K23:N23)</f>
        <v>0</v>
      </c>
      <c r="Q23" s="22">
        <v>0</v>
      </c>
      <c r="R23" s="22">
        <v>0</v>
      </c>
      <c r="S23" s="22">
        <v>0</v>
      </c>
      <c r="T23" s="22">
        <v>0</v>
      </c>
      <c r="U23" s="24">
        <f>+SUM(Q23:T23)</f>
        <v>0</v>
      </c>
      <c r="W23" s="22">
        <v>0</v>
      </c>
    </row>
    <row r="24" spans="1:23" s="5" customFormat="1" ht="12.75" customHeight="1">
      <c r="A24" s="5" t="s">
        <v>74</v>
      </c>
      <c r="B24" s="25">
        <f>SUM(B19:B23)</f>
        <v>-15.700000000000001</v>
      </c>
      <c r="C24" s="25">
        <f>SUM(C19:C23)</f>
        <v>173.90000000000003</v>
      </c>
      <c r="D24" s="25"/>
      <c r="E24" s="25">
        <f>SUM(E19:E23)</f>
        <v>4.8</v>
      </c>
      <c r="F24" s="25">
        <f>SUM(F19:F23)</f>
        <v>-28.199999999999996</v>
      </c>
      <c r="G24" s="25">
        <f>SUM(G19:G23)</f>
        <v>10.199999999999999</v>
      </c>
      <c r="H24" s="25">
        <f>SUM(H19:H23)</f>
        <v>9</v>
      </c>
      <c r="I24" s="25">
        <f>SUM(I19:I23)</f>
        <v>-4.1999999999999975</v>
      </c>
      <c r="J24" s="25"/>
      <c r="K24" s="25">
        <f>SUM(K19:K23)</f>
        <v>-30.8</v>
      </c>
      <c r="L24" s="25">
        <f>SUM(L19:L23)</f>
        <v>-34.6</v>
      </c>
      <c r="M24" s="25">
        <f>SUM(M19:M23)</f>
        <v>19.5</v>
      </c>
      <c r="N24" s="25">
        <f>SUM(N19:N23)</f>
        <v>-29.3</v>
      </c>
      <c r="O24" s="25">
        <f>SUM(O19:O23)</f>
        <v>-75.2</v>
      </c>
      <c r="Q24" s="25">
        <f>SUM(Q19:Q23)</f>
        <v>0.3</v>
      </c>
      <c r="R24" s="25">
        <f>SUM(R19:R23)</f>
        <v>-54.599999999999994</v>
      </c>
      <c r="S24" s="25">
        <f>SUM(S19:S23)</f>
        <v>1.4</v>
      </c>
      <c r="T24" s="25">
        <f>SUM(T19:T23)</f>
        <v>13.5</v>
      </c>
      <c r="U24" s="25">
        <f>SUM(U19:U23)</f>
        <v>-39.4</v>
      </c>
      <c r="W24" s="25">
        <f>SUM(W19:W23)</f>
        <v>0.70000000000000018</v>
      </c>
    </row>
    <row r="25" spans="1:23" ht="21" customHeight="1">
      <c r="A25" t="s">
        <v>82</v>
      </c>
      <c r="B25" s="21">
        <v>26.8</v>
      </c>
      <c r="C25" s="21">
        <v>-20.5</v>
      </c>
      <c r="D25" s="26"/>
      <c r="E25" s="21">
        <v>-3.3</v>
      </c>
      <c r="F25" s="21">
        <v>-3.8</v>
      </c>
      <c r="G25" s="20">
        <v>-15.5</v>
      </c>
      <c r="H25" s="21">
        <v>-9.3000000000000007</v>
      </c>
      <c r="I25" s="24">
        <f>+SUM(E25:H25)</f>
        <v>-31.900000000000002</v>
      </c>
      <c r="J25" s="26"/>
      <c r="K25" s="21">
        <v>-25.4</v>
      </c>
      <c r="L25" s="21">
        <v>0.4</v>
      </c>
      <c r="M25" s="20">
        <v>42.3</v>
      </c>
      <c r="N25" s="20">
        <v>8.5</v>
      </c>
      <c r="O25" s="24">
        <f>+SUM(K25:N25)</f>
        <v>25.799999999999997</v>
      </c>
      <c r="Q25" s="21">
        <v>18.899999999999999</v>
      </c>
      <c r="R25" s="21">
        <v>-32.4</v>
      </c>
      <c r="S25" s="21">
        <v>-13.7</v>
      </c>
      <c r="T25" s="21">
        <v>9.3000000000000007</v>
      </c>
      <c r="U25" s="24">
        <f>+SUM(Q25:T25)</f>
        <v>-17.899999999999999</v>
      </c>
      <c r="W25" s="21">
        <v>40.200000000000003</v>
      </c>
    </row>
    <row r="26" spans="1:23" ht="12.75" customHeight="1">
      <c r="A26" t="s">
        <v>83</v>
      </c>
      <c r="B26" s="26">
        <f>+B25+B24+B18+B13</f>
        <v>-177.1999999999999</v>
      </c>
      <c r="C26" s="26">
        <f>+C25+C24+C18+C13</f>
        <v>95.500000000000028</v>
      </c>
      <c r="D26" s="26"/>
      <c r="E26" s="26">
        <f>+E25+E24+E18+E13</f>
        <v>103.80000000000007</v>
      </c>
      <c r="F26" s="26">
        <f>+F25+F24+F18+F13</f>
        <v>-6.0000000000000284</v>
      </c>
      <c r="G26" s="26">
        <f>+G25+G24+G18+G13</f>
        <v>37.099999999999937</v>
      </c>
      <c r="H26" s="26">
        <f>+H25+H24+H18+H13</f>
        <v>53.59999999999998</v>
      </c>
      <c r="I26" s="26">
        <f>+I25+I24+I18+I13</f>
        <v>188.49999999999991</v>
      </c>
      <c r="J26" s="26"/>
      <c r="K26" s="26">
        <f>+K25+K24+K18+K13</f>
        <v>59</v>
      </c>
      <c r="L26" s="26">
        <f>+L25+L24+L18+L13</f>
        <v>-0.10000000000000853</v>
      </c>
      <c r="M26" s="26">
        <f>+M25+M24+M18+M13</f>
        <v>106.49999999999999</v>
      </c>
      <c r="N26" s="26">
        <f>+N25+N24+N18+N13</f>
        <v>31.499999999999993</v>
      </c>
      <c r="O26" s="26">
        <f>+O25+O24+O18+O13</f>
        <v>196.90000000000003</v>
      </c>
      <c r="Q26" s="26">
        <f>+Q25+Q24+Q18+Q13</f>
        <v>108.49999999999996</v>
      </c>
      <c r="R26" s="26">
        <f>+R25+R24+R18+R13</f>
        <v>-57.400000000000034</v>
      </c>
      <c r="S26" s="26">
        <f>+S25+S24+S18+S13</f>
        <v>-13.700000000000038</v>
      </c>
      <c r="T26" s="26">
        <f>+T25+T24+T18+T13</f>
        <v>107.59999999999994</v>
      </c>
      <c r="U26" s="26">
        <f>+U25+U24+U18+U13</f>
        <v>144.99999999999986</v>
      </c>
      <c r="W26" s="26">
        <f>+W25+W24+W18+W13</f>
        <v>-136.20000000000002</v>
      </c>
    </row>
    <row r="27" spans="1:23">
      <c r="A27" t="s">
        <v>81</v>
      </c>
      <c r="B27" s="21">
        <v>490.4</v>
      </c>
      <c r="C27" s="37">
        <f>+B28</f>
        <v>313.20000000000005</v>
      </c>
      <c r="D27" s="26"/>
      <c r="E27" s="37">
        <f>+C28</f>
        <v>408.70000000000005</v>
      </c>
      <c r="F27" s="37">
        <f>+E28</f>
        <v>512.50000000000011</v>
      </c>
      <c r="G27" s="37">
        <f>+F28</f>
        <v>506.50000000000011</v>
      </c>
      <c r="H27" s="37">
        <f>+G28</f>
        <v>543.6</v>
      </c>
      <c r="I27" s="37">
        <f>+E27</f>
        <v>408.70000000000005</v>
      </c>
      <c r="J27" s="26"/>
      <c r="K27" s="37">
        <f>+I28</f>
        <v>597.19999999999993</v>
      </c>
      <c r="L27" s="37">
        <f>+K28</f>
        <v>656.19999999999993</v>
      </c>
      <c r="M27" s="37">
        <f>+L28</f>
        <v>656.09999999999991</v>
      </c>
      <c r="N27" s="37">
        <f>+M28</f>
        <v>762.59999999999991</v>
      </c>
      <c r="O27" s="37">
        <f>+K27</f>
        <v>597.19999999999993</v>
      </c>
      <c r="Q27" s="37">
        <f>+O28</f>
        <v>794.09999999999991</v>
      </c>
      <c r="R27" s="37">
        <f>+Q28</f>
        <v>902.59999999999991</v>
      </c>
      <c r="S27" s="37">
        <f>+R28</f>
        <v>845.19999999999982</v>
      </c>
      <c r="T27" s="37">
        <f>+S28</f>
        <v>831.49999999999977</v>
      </c>
      <c r="U27" s="37">
        <f>+Q27</f>
        <v>794.09999999999991</v>
      </c>
      <c r="W27" s="37">
        <f>+U28</f>
        <v>939.0999999999998</v>
      </c>
    </row>
    <row r="28" spans="1:23" s="3" customFormat="1">
      <c r="A28" s="3" t="s">
        <v>80</v>
      </c>
      <c r="B28" s="25">
        <f>+B27+B26</f>
        <v>313.20000000000005</v>
      </c>
      <c r="C28" s="25">
        <f>+C27+C26</f>
        <v>408.70000000000005</v>
      </c>
      <c r="D28" s="25"/>
      <c r="E28" s="25">
        <f>+E27+E26</f>
        <v>512.50000000000011</v>
      </c>
      <c r="F28" s="25">
        <f>+F27+F26</f>
        <v>506.50000000000011</v>
      </c>
      <c r="G28" s="25">
        <f>+G27+G26</f>
        <v>543.6</v>
      </c>
      <c r="H28" s="25">
        <f>+H27+H26</f>
        <v>597.20000000000005</v>
      </c>
      <c r="I28" s="25">
        <f>+I27+I26</f>
        <v>597.19999999999993</v>
      </c>
      <c r="J28" s="25"/>
      <c r="K28" s="25">
        <f>+K27+K26</f>
        <v>656.19999999999993</v>
      </c>
      <c r="L28" s="25">
        <f>+L27+L26</f>
        <v>656.09999999999991</v>
      </c>
      <c r="M28" s="25">
        <f>+M27+M26</f>
        <v>762.59999999999991</v>
      </c>
      <c r="N28" s="25">
        <f>+N27+N26</f>
        <v>794.09999999999991</v>
      </c>
      <c r="O28" s="25">
        <f>+O27+O26</f>
        <v>794.09999999999991</v>
      </c>
      <c r="Q28" s="25">
        <f>+Q27+Q26</f>
        <v>902.59999999999991</v>
      </c>
      <c r="R28" s="25">
        <f>+R27+R26</f>
        <v>845.19999999999982</v>
      </c>
      <c r="S28" s="25">
        <f>+S27+S26</f>
        <v>831.49999999999977</v>
      </c>
      <c r="T28" s="25">
        <f>+T27+T26</f>
        <v>939.09999999999968</v>
      </c>
      <c r="U28" s="25">
        <f>+U27+U26</f>
        <v>939.0999999999998</v>
      </c>
      <c r="W28" s="25">
        <f>+W27+W26</f>
        <v>802.89999999999975</v>
      </c>
    </row>
  </sheetData>
  <phoneticPr fontId="0" type="noConversion"/>
  <printOptions horizontalCentered="1"/>
  <pageMargins left="0.25" right="0.18" top="1" bottom="1" header="0.5" footer="0.5"/>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 Laurent-Bellue</cp:lastModifiedBy>
  <cp:lastPrinted>2010-02-10T15:11:05Z</cp:lastPrinted>
  <dcterms:created xsi:type="dcterms:W3CDTF">2004-04-28T10:31:38Z</dcterms:created>
  <dcterms:modified xsi:type="dcterms:W3CDTF">2010-04-28T14:22:47Z</dcterms:modified>
</cp:coreProperties>
</file>